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Приложение 5" sheetId="1" r:id="rId1"/>
  </sheets>
  <definedNames>
    <definedName name="_xlnm.Print_Area" localSheetId="0">'Приложение 5'!$A$1:$M$73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F71" i="1"/>
  <c r="F41" i="1" l="1"/>
  <c r="F40" i="1"/>
  <c r="F39" i="1"/>
  <c r="E41" i="1"/>
  <c r="G41" i="1"/>
  <c r="E39" i="1"/>
  <c r="G39" i="1"/>
  <c r="E40" i="1"/>
  <c r="G40" i="1"/>
  <c r="J11" i="1"/>
  <c r="I11" i="1"/>
  <c r="J10" i="1"/>
  <c r="J9" i="1"/>
  <c r="I9" i="1"/>
  <c r="H9" i="1"/>
  <c r="G9" i="1"/>
  <c r="F9" i="1"/>
  <c r="F10" i="1"/>
  <c r="F11" i="1"/>
  <c r="F14" i="1"/>
  <c r="F13" i="1"/>
  <c r="F38" i="1" l="1"/>
  <c r="H71" i="1"/>
  <c r="H73" i="1"/>
  <c r="I10" i="1"/>
  <c r="H41" i="1"/>
  <c r="H40" i="1"/>
  <c r="H39" i="1"/>
  <c r="H38" i="1" s="1"/>
  <c r="E12" i="1" l="1"/>
  <c r="E9" i="1"/>
  <c r="F20" i="1"/>
  <c r="F21" i="1"/>
  <c r="F19" i="1"/>
  <c r="E18" i="1"/>
  <c r="E43" i="1"/>
  <c r="E47" i="1"/>
  <c r="E51" i="1"/>
  <c r="E55" i="1"/>
  <c r="F18" i="1" l="1"/>
  <c r="H47" i="1"/>
  <c r="G55" i="1"/>
  <c r="G51" i="1"/>
  <c r="H34" i="1"/>
  <c r="G34" i="1"/>
  <c r="H33" i="1"/>
  <c r="G33" i="1"/>
  <c r="H32" i="1"/>
  <c r="G32" i="1"/>
  <c r="H31" i="1"/>
  <c r="G31" i="1"/>
  <c r="G30" i="1" s="1"/>
  <c r="H26" i="1"/>
  <c r="G26" i="1"/>
  <c r="H22" i="1"/>
  <c r="G22" i="1"/>
  <c r="H18" i="1"/>
  <c r="G18" i="1"/>
  <c r="H17" i="1"/>
  <c r="G17" i="1"/>
  <c r="H16" i="1"/>
  <c r="H15" i="1" s="1"/>
  <c r="G16" i="1"/>
  <c r="H12" i="1"/>
  <c r="G12" i="1"/>
  <c r="H11" i="1"/>
  <c r="G10" i="1"/>
  <c r="G15" i="1" l="1"/>
  <c r="H30" i="1"/>
  <c r="I47" i="1"/>
  <c r="K33" i="1" l="1"/>
  <c r="J33" i="1"/>
  <c r="K32" i="1"/>
  <c r="J32" i="1"/>
  <c r="I32" i="1"/>
  <c r="I31" i="1"/>
  <c r="F37" i="1"/>
  <c r="F36" i="1"/>
  <c r="F35" i="1"/>
  <c r="J30" i="1" l="1"/>
  <c r="K30" i="1"/>
  <c r="K39" i="1"/>
  <c r="J39" i="1"/>
  <c r="I39" i="1"/>
  <c r="F31" i="1" l="1"/>
  <c r="K11" i="1" l="1"/>
  <c r="J16" i="1"/>
  <c r="K16" i="1"/>
  <c r="J17" i="1"/>
  <c r="K17" i="1"/>
  <c r="F16" i="1" l="1"/>
  <c r="F15" i="1" s="1"/>
  <c r="F17" i="1"/>
  <c r="J34" i="1"/>
  <c r="K34" i="1"/>
  <c r="I34" i="1"/>
  <c r="F34" i="1" l="1"/>
  <c r="K18" i="1"/>
  <c r="I18" i="1"/>
  <c r="J18" i="1"/>
  <c r="J15" i="1" l="1"/>
  <c r="K15" i="1"/>
  <c r="I15" i="1"/>
  <c r="K65" i="1" l="1"/>
  <c r="J65" i="1"/>
  <c r="I65" i="1"/>
  <c r="H65" i="1"/>
  <c r="G65" i="1"/>
  <c r="K66" i="1"/>
  <c r="K64" i="1" s="1"/>
  <c r="J66" i="1"/>
  <c r="J64" i="1" s="1"/>
  <c r="I66" i="1"/>
  <c r="I64" i="1" s="1"/>
  <c r="H66" i="1"/>
  <c r="H64" i="1" s="1"/>
  <c r="G66" i="1"/>
  <c r="G64" i="1" s="1"/>
  <c r="F67" i="1"/>
  <c r="F65" i="1" l="1"/>
  <c r="F46" i="1"/>
  <c r="F43" i="1" s="1"/>
  <c r="F50" i="1"/>
  <c r="F47" i="1" s="1"/>
  <c r="I43" i="1" l="1"/>
  <c r="F54" i="1" l="1"/>
  <c r="F62" i="1" s="1"/>
  <c r="F53" i="1"/>
  <c r="F61" i="1" s="1"/>
  <c r="F52" i="1"/>
  <c r="F60" i="1" s="1"/>
  <c r="K51" i="1"/>
  <c r="J51" i="1"/>
  <c r="I51" i="1"/>
  <c r="H51" i="1"/>
  <c r="K62" i="1"/>
  <c r="J62" i="1"/>
  <c r="I62" i="1"/>
  <c r="H62" i="1"/>
  <c r="G62" i="1"/>
  <c r="K61" i="1"/>
  <c r="J61" i="1"/>
  <c r="I61" i="1"/>
  <c r="H61" i="1"/>
  <c r="G61" i="1"/>
  <c r="K60" i="1"/>
  <c r="K71" i="1" s="1"/>
  <c r="J60" i="1"/>
  <c r="I60" i="1"/>
  <c r="H60" i="1"/>
  <c r="G60" i="1"/>
  <c r="F51" i="1" l="1"/>
  <c r="F59" i="1"/>
  <c r="F33" i="1" l="1"/>
  <c r="F24" i="1" l="1"/>
  <c r="F25" i="1"/>
  <c r="F23" i="1"/>
  <c r="E60" i="1" l="1"/>
  <c r="E61" i="1"/>
  <c r="E62" i="1"/>
  <c r="F58" i="1" l="1"/>
  <c r="F57" i="1"/>
  <c r="F56" i="1"/>
  <c r="H59" i="1" l="1"/>
  <c r="K59" i="1"/>
  <c r="I59" i="1"/>
  <c r="G59" i="1"/>
  <c r="J59" i="1"/>
  <c r="K55" i="1"/>
  <c r="J55" i="1"/>
  <c r="I55" i="1"/>
  <c r="H55" i="1"/>
  <c r="F55" i="1" l="1"/>
  <c r="E59" i="1" l="1"/>
  <c r="I40" i="1" l="1"/>
  <c r="J40" i="1"/>
  <c r="K40" i="1"/>
  <c r="I41" i="1"/>
  <c r="J41" i="1"/>
  <c r="K41" i="1"/>
  <c r="F32" i="1" l="1"/>
  <c r="F30" i="1" s="1"/>
  <c r="J68" i="1" l="1"/>
  <c r="J69" i="1" l="1"/>
  <c r="J71" i="1" l="1"/>
  <c r="I71" i="1"/>
  <c r="J72" i="1"/>
  <c r="I72" i="1"/>
  <c r="I69" i="1"/>
  <c r="I73" i="1" s="1"/>
  <c r="H72" i="1"/>
  <c r="H69" i="1"/>
  <c r="I22" i="1"/>
  <c r="J22" i="1"/>
  <c r="K22" i="1"/>
  <c r="K9" i="1"/>
  <c r="K72" i="1"/>
  <c r="E22" i="1"/>
  <c r="E26" i="1"/>
  <c r="I30" i="1"/>
  <c r="I12" i="1"/>
  <c r="K12" i="1"/>
  <c r="F29" i="1"/>
  <c r="I26" i="1"/>
  <c r="J26" i="1"/>
  <c r="K26" i="1"/>
  <c r="K69" i="1"/>
  <c r="E69" i="1"/>
  <c r="K68" i="1"/>
  <c r="E68" i="1"/>
  <c r="K38" i="1" l="1"/>
  <c r="J38" i="1"/>
  <c r="G71" i="1"/>
  <c r="I70" i="1"/>
  <c r="K73" i="1"/>
  <c r="F28" i="1"/>
  <c r="H68" i="1"/>
  <c r="F69" i="1"/>
  <c r="F22" i="1"/>
  <c r="I38" i="1"/>
  <c r="J12" i="1"/>
  <c r="F12" i="1" s="1"/>
  <c r="F26" i="1"/>
  <c r="F66" i="1"/>
  <c r="E38" i="1"/>
  <c r="G68" i="1"/>
  <c r="G69" i="1"/>
  <c r="G73" i="1" s="1"/>
  <c r="J73" i="1"/>
  <c r="J70" i="1" s="1"/>
  <c r="I68" i="1"/>
  <c r="K70" i="1" l="1"/>
  <c r="G72" i="1"/>
  <c r="F72" i="1" s="1"/>
  <c r="F64" i="1"/>
  <c r="F68" i="1" s="1"/>
  <c r="F73" i="1"/>
  <c r="G38" i="1"/>
  <c r="H70" i="1"/>
  <c r="F70" i="1" l="1"/>
  <c r="G70" i="1"/>
</calcChain>
</file>

<file path=xl/sharedStrings.xml><?xml version="1.0" encoding="utf-8"?>
<sst xmlns="http://schemas.openxmlformats.org/spreadsheetml/2006/main" count="139" uniqueCount="64">
  <si>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</si>
  <si>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</si>
  <si>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</si>
  <si>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</si>
  <si>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</si>
  <si>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</si>
  <si>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</si>
  <si>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</si>
  <si>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</si>
  <si>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</si>
  <si>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</si>
  <si>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</si>
  <si>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</si>
  <si>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</si>
  <si>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</si>
  <si>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</si>
  <si>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</si>
  <si>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</si>
  <si>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</si>
  <si>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</si>
  <si>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2023 год</t>
  </si>
  <si>
    <t xml:space="preserve"> 2024 год</t>
  </si>
  <si>
    <t>"Строительство объектов социальной инфраструктуры"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</si>
  <si>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</si>
  <si>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</si>
  <si>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</si>
  <si>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Основное мероприятие Е1 Федеральный проект "Современная школа"</t>
  </si>
  <si>
    <t>Всего по программе: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</si>
  <si>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</si>
  <si>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</si>
  <si>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</si>
  <si>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</si>
  <si>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</si>
  <si>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</si>
  <si>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</si>
  <si>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</si>
  <si>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</si>
  <si>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</si>
  <si>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</si>
  <si>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</si>
  <si>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</si>
  <si>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Основное мероприятие Р2. Федеральный проект «Содействие занятости»</t>
  </si>
  <si>
    <t>Основное мероприятие 01 Организация строительства (реконструкции) объектов физической культуры и спорта.</t>
  </si>
  <si>
    <t>2.</t>
  </si>
  <si>
    <t>Мероприятие 01.05 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бюджета»</t>
  </si>
  <si>
    <t>2.2</t>
  </si>
  <si>
    <t>Количество введенных в эксплуатацию объектов общего образования в рамках реализации мероприятий по созданию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к 2024 году 1 ед.</t>
  </si>
  <si>
    <t xml:space="preserve"> 2025 год</t>
  </si>
  <si>
    <t xml:space="preserve"> 2026 год</t>
  </si>
  <si>
    <t xml:space="preserve"> 2027 год</t>
  </si>
  <si>
    <t>Мероприятие 02.03 Капитальные вложения в объекты общего образования</t>
  </si>
  <si>
    <t>2023-2027</t>
  </si>
  <si>
    <t>Мероприятие Р2.1.                             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</si>
  <si>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Е1.04 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</si>
  <si>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Мероприятие P5.05 «Создание и модернизация объектов спортивной инфраструктуры муниципальной собственности для занятий физической культурой и спортом»</t>
  </si>
  <si>
    <t>3</t>
  </si>
  <si>
    <t>3.1</t>
  </si>
  <si>
    <t>4</t>
  </si>
  <si>
    <t>4.1.</t>
  </si>
  <si>
    <t>Количество введенных в эксплуатацию объектов общего образования не вошедших в состав мероприятий регионального проекта к 2027 году 1 ед.</t>
  </si>
  <si>
    <t xml:space="preserve">Количество введенных в эксплуатацию объектов спортивной инфраструктуры муниципальной собственности для занятий физической культурой и спортом к 2027 году 2 ед.
</t>
  </si>
  <si>
    <t xml:space="preserve">Количество введенных в эксплуатацию объектов дошкольного образования за счет бюджетных средств к 2027 году 3 ед.
</t>
  </si>
  <si>
    <t>Количество введенных в эксплуатацию объектов дошкольного образования с ясельными группами к 2027 году 0 ед.</t>
  </si>
  <si>
    <t>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3301 от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</si>
</sst>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#,##0.00\ _₽"/>
  </numFmts>
  <fonts count="12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49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/>
    <xf numFmtId="0" fontId="0" fillId="2" borderId="11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/>
    <xf numFmtId="0" fontId="0" fillId="2" borderId="4" xfId="0" applyFill="1" applyBorder="1" applyAlignment="1"/>
    <xf numFmtId="0" fontId="6" fillId="2" borderId="9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10" xfId="0" applyFill="1" applyBorder="1" applyAlignment="1"/>
    <xf numFmtId="0" fontId="6" fillId="2" borderId="5" xfId="0" applyFont="1" applyFill="1" applyBorder="1" applyAlignment="1">
      <alignment vertical="top" wrapText="1"/>
    </xf>
    <xf numFmtId="0" fontId="0" fillId="2" borderId="7" xfId="0" applyFill="1" applyBorder="1" applyAlignment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0" fillId="2" borderId="3" xfId="0" applyFill="1" applyBorder="1" applyAlignment="1"/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wrapText="1"/>
    </xf>
    <xf numFmtId="0" fontId="3" fillId="2" borderId="7" xfId="0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0" fillId="2" borderId="4" xfId="0" applyNumberForma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0" fontId="0" fillId="2" borderId="0" xfId="0" applyFill="1" applyBorder="1" applyAlignment="1"/>
    <xf numFmtId="0" fontId="6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/>
    <xf numFmtId="0" fontId="6" fillId="2" borderId="10" xfId="0" applyFont="1" applyFill="1" applyBorder="1" applyAlignment="1">
      <alignment vertical="top" wrapText="1"/>
    </xf>
    <xf numFmtId="0" fontId="0" fillId="2" borderId="1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Normal="100" workbookViewId="0">
      <selection activeCell="M5" sqref="M5:M6"/>
    </sheetView>
  </sheetViews>
  <sheetFormatPr defaultColWidth="8.85546875" defaultRowHeight="12.75" x14ac:dyDescent="0.2"/>
  <cols>
    <col min="1" max="1" width="3.85546875" style="1" customWidth="1"/>
    <col min="2" max="2" width="33.85546875" style="2" customWidth="1"/>
    <col min="3" max="3" width="9.7109375" style="2" customWidth="1"/>
    <col min="4" max="4" width="25.85546875" style="2" customWidth="1"/>
    <col min="5" max="5" width="14.42578125" style="2" customWidth="1"/>
    <col min="6" max="6" width="13.85546875" style="2" customWidth="1"/>
    <col min="7" max="7" width="14.28515625" style="2" customWidth="1"/>
    <col min="8" max="8" width="13.5703125" style="2" customWidth="1"/>
    <col min="9" max="9" width="13" style="2" customWidth="1"/>
    <col min="10" max="10" width="14.28515625" style="2" customWidth="1"/>
    <col min="11" max="11" width="14" style="2" customWidth="1"/>
    <col min="12" max="12" width="12.42578125" style="2" customWidth="1"/>
    <col min="13" max="13" width="20.140625" style="2" customWidth="1"/>
    <col min="14" max="14" width="22.7109375" style="2" customWidth="1"/>
    <col min="15" max="16384" width="8.85546875" style="2"/>
  </cols>
  <sheetData>
    <row r="1" spans="1:13" ht="12.75" customHeight="1" x14ac:dyDescent="0.2">
      <c r="A1" s="5"/>
      <c r="B1" s="6"/>
      <c r="C1" s="6"/>
      <c r="D1" s="6"/>
      <c r="E1" s="7"/>
      <c r="F1" s="7"/>
      <c r="G1" s="7"/>
      <c r="H1" s="7"/>
      <c r="I1" s="7"/>
      <c r="J1" s="32" t="s">
        <v>63</v>
      </c>
      <c r="K1" s="33"/>
      <c r="L1" s="33"/>
      <c r="M1" s="33"/>
    </row>
    <row r="2" spans="1:13" s="4" customFormat="1" x14ac:dyDescent="0.2">
      <c r="A2" s="35" t="s">
        <v>9</v>
      </c>
      <c r="B2" s="36"/>
      <c r="C2" s="36"/>
      <c r="D2" s="36"/>
      <c r="E2" s="36"/>
      <c r="F2" s="36"/>
      <c r="G2" s="36"/>
      <c r="H2" s="36"/>
      <c r="I2" s="36"/>
      <c r="J2" s="33"/>
      <c r="K2" s="33"/>
      <c r="L2" s="33"/>
      <c r="M2" s="33"/>
    </row>
    <row r="3" spans="1:13" s="4" customFormat="1" ht="29.25" customHeight="1" x14ac:dyDescent="0.2">
      <c r="A3" s="35" t="s">
        <v>22</v>
      </c>
      <c r="B3" s="36"/>
      <c r="C3" s="36"/>
      <c r="D3" s="36"/>
      <c r="E3" s="36"/>
      <c r="F3" s="36"/>
      <c r="G3" s="36"/>
      <c r="H3" s="36"/>
      <c r="I3" s="36"/>
      <c r="J3" s="33"/>
      <c r="K3" s="33"/>
      <c r="L3" s="33"/>
      <c r="M3" s="33"/>
    </row>
    <row r="4" spans="1:13" s="4" customFormat="1" ht="2.25" hidden="1" customHeight="1" x14ac:dyDescent="0.2">
      <c r="A4" s="8"/>
      <c r="B4" s="8"/>
      <c r="C4" s="8"/>
      <c r="D4" s="8"/>
      <c r="E4" s="8"/>
      <c r="F4" s="8"/>
      <c r="G4" s="8"/>
      <c r="H4" s="8"/>
      <c r="I4" s="8"/>
      <c r="J4" s="34"/>
      <c r="K4" s="34"/>
      <c r="L4" s="34"/>
      <c r="M4" s="34"/>
    </row>
    <row r="5" spans="1:13" ht="15" customHeight="1" x14ac:dyDescent="0.2">
      <c r="A5" s="59" t="s">
        <v>0</v>
      </c>
      <c r="B5" s="49" t="s">
        <v>10</v>
      </c>
      <c r="C5" s="49" t="s">
        <v>1</v>
      </c>
      <c r="D5" s="49" t="s">
        <v>2</v>
      </c>
      <c r="E5" s="104" t="s">
        <v>13</v>
      </c>
      <c r="F5" s="49" t="s">
        <v>3</v>
      </c>
      <c r="G5" s="99" t="s">
        <v>4</v>
      </c>
      <c r="H5" s="100"/>
      <c r="I5" s="100"/>
      <c r="J5" s="100"/>
      <c r="K5" s="101"/>
      <c r="L5" s="49" t="s">
        <v>5</v>
      </c>
      <c r="M5" s="49" t="s">
        <v>6</v>
      </c>
    </row>
    <row r="6" spans="1:13" ht="52.5" customHeight="1" x14ac:dyDescent="0.2">
      <c r="A6" s="59"/>
      <c r="B6" s="49"/>
      <c r="C6" s="49"/>
      <c r="D6" s="49"/>
      <c r="E6" s="104"/>
      <c r="F6" s="49"/>
      <c r="G6" s="9" t="s">
        <v>20</v>
      </c>
      <c r="H6" s="9" t="s">
        <v>21</v>
      </c>
      <c r="I6" s="9" t="s">
        <v>47</v>
      </c>
      <c r="J6" s="9" t="s">
        <v>48</v>
      </c>
      <c r="K6" s="9" t="s">
        <v>49</v>
      </c>
      <c r="L6" s="49"/>
      <c r="M6" s="49"/>
    </row>
    <row r="7" spans="1:13" x14ac:dyDescent="0.2">
      <c r="A7" s="10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</row>
    <row r="8" spans="1:13" s="3" customFormat="1" x14ac:dyDescent="0.2">
      <c r="A8" s="102" t="s">
        <v>28</v>
      </c>
      <c r="B8" s="102"/>
      <c r="C8" s="102"/>
      <c r="D8" s="103"/>
      <c r="E8" s="103"/>
      <c r="F8" s="103"/>
      <c r="G8" s="103"/>
      <c r="H8" s="103"/>
      <c r="I8" s="103"/>
      <c r="J8" s="103"/>
      <c r="K8" s="103"/>
      <c r="L8" s="102"/>
      <c r="M8" s="102"/>
    </row>
    <row r="9" spans="1:13" s="3" customFormat="1" ht="20.25" customHeight="1" x14ac:dyDescent="0.2">
      <c r="A9" s="46" t="s">
        <v>15</v>
      </c>
      <c r="B9" s="37" t="s">
        <v>33</v>
      </c>
      <c r="C9" s="40" t="s">
        <v>51</v>
      </c>
      <c r="D9" s="11" t="s">
        <v>23</v>
      </c>
      <c r="E9" s="12">
        <f>SUM(E10:E11)</f>
        <v>32958.849000000002</v>
      </c>
      <c r="F9" s="12">
        <f>SUM(G9:K9)</f>
        <v>932220.527</v>
      </c>
      <c r="G9" s="12">
        <f>SUM(G10:G11)</f>
        <v>93052.077000000005</v>
      </c>
      <c r="H9" s="12">
        <f>SUM(H10:H11)</f>
        <v>49152.74</v>
      </c>
      <c r="I9" s="12">
        <f>SUM(I10:I11)</f>
        <v>340599.18</v>
      </c>
      <c r="J9" s="12">
        <f>SUM(J10:J11)</f>
        <v>449416.53</v>
      </c>
      <c r="K9" s="12">
        <f>SUM(K10:K11)</f>
        <v>0</v>
      </c>
      <c r="L9" s="50" t="s">
        <v>14</v>
      </c>
      <c r="M9" s="43" t="s">
        <v>61</v>
      </c>
    </row>
    <row r="10" spans="1:13" s="3" customFormat="1" ht="25.5" x14ac:dyDescent="0.2">
      <c r="A10" s="47"/>
      <c r="B10" s="38"/>
      <c r="C10" s="41"/>
      <c r="D10" s="11" t="s">
        <v>17</v>
      </c>
      <c r="E10" s="12">
        <v>0</v>
      </c>
      <c r="F10" s="13">
        <f>F13</f>
        <v>650381.55999999994</v>
      </c>
      <c r="G10" s="13">
        <f t="shared" ref="G10" si="0">G13</f>
        <v>0</v>
      </c>
      <c r="H10" s="13">
        <v>46695.1</v>
      </c>
      <c r="I10" s="13">
        <f t="shared" ref="H10:I11" si="1">I13</f>
        <v>308869.21999999997</v>
      </c>
      <c r="J10" s="13">
        <f>J13</f>
        <v>294817.24</v>
      </c>
      <c r="K10" s="13">
        <v>0</v>
      </c>
      <c r="L10" s="51"/>
      <c r="M10" s="44"/>
    </row>
    <row r="11" spans="1:13" s="3" customFormat="1" ht="33.75" customHeight="1" x14ac:dyDescent="0.2">
      <c r="A11" s="48"/>
      <c r="B11" s="39"/>
      <c r="C11" s="42"/>
      <c r="D11" s="11" t="s">
        <v>8</v>
      </c>
      <c r="E11" s="12">
        <v>32958.849000000002</v>
      </c>
      <c r="F11" s="13">
        <f>F14</f>
        <v>281838.967</v>
      </c>
      <c r="G11" s="13">
        <v>93052.077000000005</v>
      </c>
      <c r="H11" s="13">
        <f t="shared" si="1"/>
        <v>2457.64</v>
      </c>
      <c r="I11" s="13">
        <f>I14</f>
        <v>31729.96</v>
      </c>
      <c r="J11" s="13">
        <f>J14</f>
        <v>154599.29</v>
      </c>
      <c r="K11" s="13">
        <f t="shared" ref="K11" si="2">K14</f>
        <v>0</v>
      </c>
      <c r="L11" s="51"/>
      <c r="M11" s="45"/>
    </row>
    <row r="12" spans="1:13" s="3" customFormat="1" ht="15.75" customHeight="1" x14ac:dyDescent="0.2">
      <c r="A12" s="46" t="s">
        <v>16</v>
      </c>
      <c r="B12" s="37" t="s">
        <v>34</v>
      </c>
      <c r="C12" s="40" t="s">
        <v>51</v>
      </c>
      <c r="D12" s="11" t="s">
        <v>23</v>
      </c>
      <c r="E12" s="14">
        <f>SUM(E13:E14)</f>
        <v>32958.849000000002</v>
      </c>
      <c r="F12" s="12">
        <f>SUM(G12:K12)</f>
        <v>932220.527</v>
      </c>
      <c r="G12" s="12">
        <f>SUM(G13:G14)</f>
        <v>93052.077000000005</v>
      </c>
      <c r="H12" s="12">
        <f>SUM(H13:H14)</f>
        <v>49152.74</v>
      </c>
      <c r="I12" s="12">
        <f>SUM(I13:I14)</f>
        <v>340599.18</v>
      </c>
      <c r="J12" s="12">
        <f>SUM(J13:J14)</f>
        <v>449416.53</v>
      </c>
      <c r="K12" s="12">
        <f>SUM(K13:K14)</f>
        <v>0</v>
      </c>
      <c r="L12" s="51"/>
      <c r="M12" s="43"/>
    </row>
    <row r="13" spans="1:13" s="3" customFormat="1" ht="24.75" customHeight="1" x14ac:dyDescent="0.2">
      <c r="A13" s="47"/>
      <c r="B13" s="38"/>
      <c r="C13" s="41"/>
      <c r="D13" s="11" t="s">
        <v>17</v>
      </c>
      <c r="E13" s="14">
        <v>0</v>
      </c>
      <c r="F13" s="12">
        <f>SUM(G13:K13)</f>
        <v>650381.55999999994</v>
      </c>
      <c r="G13" s="12">
        <v>0</v>
      </c>
      <c r="H13" s="13">
        <v>46695.1</v>
      </c>
      <c r="I13" s="12">
        <v>308869.21999999997</v>
      </c>
      <c r="J13" s="12">
        <v>294817.24</v>
      </c>
      <c r="K13" s="13">
        <v>0</v>
      </c>
      <c r="L13" s="51"/>
      <c r="M13" s="44"/>
    </row>
    <row r="14" spans="1:13" s="3" customFormat="1" ht="24.75" customHeight="1" x14ac:dyDescent="0.2">
      <c r="A14" s="48"/>
      <c r="B14" s="39"/>
      <c r="C14" s="42"/>
      <c r="D14" s="11" t="s">
        <v>8</v>
      </c>
      <c r="E14" s="15">
        <v>32958.849000000002</v>
      </c>
      <c r="F14" s="12">
        <f>SUM(G14:K14)</f>
        <v>281838.967</v>
      </c>
      <c r="G14" s="13">
        <v>93052.077000000005</v>
      </c>
      <c r="H14" s="13">
        <v>2457.64</v>
      </c>
      <c r="I14" s="13">
        <v>31729.96</v>
      </c>
      <c r="J14" s="13">
        <v>154599.29</v>
      </c>
      <c r="K14" s="13">
        <v>0</v>
      </c>
      <c r="L14" s="51"/>
      <c r="M14" s="45"/>
    </row>
    <row r="15" spans="1:13" s="3" customFormat="1" ht="21.75" customHeight="1" x14ac:dyDescent="0.2">
      <c r="A15" s="46" t="s">
        <v>11</v>
      </c>
      <c r="B15" s="37" t="s">
        <v>35</v>
      </c>
      <c r="C15" s="40" t="s">
        <v>51</v>
      </c>
      <c r="D15" s="11" t="s">
        <v>23</v>
      </c>
      <c r="E15" s="15">
        <v>141623.49000000002</v>
      </c>
      <c r="F15" s="13">
        <f>SUM(F16:F17)</f>
        <v>745334.87</v>
      </c>
      <c r="G15" s="13">
        <f t="shared" ref="G15:H15" si="3">SUM(G16:G17)</f>
        <v>342288.36</v>
      </c>
      <c r="H15" s="13">
        <f t="shared" si="3"/>
        <v>403046.51</v>
      </c>
      <c r="I15" s="13">
        <f t="shared" ref="I15:K15" si="4">SUM(I16:I17)</f>
        <v>0</v>
      </c>
      <c r="J15" s="13">
        <f t="shared" si="4"/>
        <v>0</v>
      </c>
      <c r="K15" s="13">
        <f t="shared" si="4"/>
        <v>0</v>
      </c>
      <c r="L15" s="51"/>
      <c r="M15" s="43" t="s">
        <v>59</v>
      </c>
    </row>
    <row r="16" spans="1:13" s="3" customFormat="1" ht="27.75" customHeight="1" x14ac:dyDescent="0.2">
      <c r="A16" s="47"/>
      <c r="B16" s="38"/>
      <c r="C16" s="41"/>
      <c r="D16" s="11" t="s">
        <v>17</v>
      </c>
      <c r="E16" s="15">
        <v>8175.57</v>
      </c>
      <c r="F16" s="13">
        <f>SUM(G16:K16)</f>
        <v>475277.87</v>
      </c>
      <c r="G16" s="13">
        <f t="shared" ref="G16:H16" si="5">G20</f>
        <v>214673.05</v>
      </c>
      <c r="H16" s="13">
        <f t="shared" si="5"/>
        <v>260604.82</v>
      </c>
      <c r="I16" s="13">
        <v>0</v>
      </c>
      <c r="J16" s="13">
        <f t="shared" ref="J16:K16" si="6">J20</f>
        <v>0</v>
      </c>
      <c r="K16" s="13">
        <f t="shared" si="6"/>
        <v>0</v>
      </c>
      <c r="L16" s="51"/>
      <c r="M16" s="44"/>
    </row>
    <row r="17" spans="1:13" s="3" customFormat="1" ht="57.75" customHeight="1" x14ac:dyDescent="0.2">
      <c r="A17" s="48"/>
      <c r="B17" s="39"/>
      <c r="C17" s="42"/>
      <c r="D17" s="11" t="s">
        <v>8</v>
      </c>
      <c r="E17" s="15">
        <v>133447.92000000001</v>
      </c>
      <c r="F17" s="13">
        <f>SUM(G17:K17)</f>
        <v>270057</v>
      </c>
      <c r="G17" s="13">
        <f t="shared" ref="G17:H17" si="7">G21</f>
        <v>127615.31</v>
      </c>
      <c r="H17" s="13">
        <f t="shared" si="7"/>
        <v>142441.69</v>
      </c>
      <c r="I17" s="13">
        <v>0</v>
      </c>
      <c r="J17" s="13">
        <f t="shared" ref="J17:K17" si="8">J21</f>
        <v>0</v>
      </c>
      <c r="K17" s="13">
        <f t="shared" si="8"/>
        <v>0</v>
      </c>
      <c r="L17" s="51"/>
      <c r="M17" s="45"/>
    </row>
    <row r="18" spans="1:13" s="3" customFormat="1" ht="20.25" customHeight="1" x14ac:dyDescent="0.2">
      <c r="A18" s="46" t="s">
        <v>45</v>
      </c>
      <c r="B18" s="37" t="s">
        <v>50</v>
      </c>
      <c r="C18" s="54" t="s">
        <v>51</v>
      </c>
      <c r="D18" s="11" t="s">
        <v>23</v>
      </c>
      <c r="E18" s="13">
        <f>SUM(E19:E21)</f>
        <v>141623.49000000002</v>
      </c>
      <c r="F18" s="13">
        <f>SUM(F19:F21)</f>
        <v>745334.87</v>
      </c>
      <c r="G18" s="13">
        <f t="shared" ref="G18:H18" si="9">SUM(G19:G21)</f>
        <v>342288.36</v>
      </c>
      <c r="H18" s="13">
        <f t="shared" si="9"/>
        <v>403046.51</v>
      </c>
      <c r="I18" s="13">
        <f t="shared" ref="I18:K18" si="10">SUM(I19:I21)</f>
        <v>0</v>
      </c>
      <c r="J18" s="13">
        <f t="shared" si="10"/>
        <v>0</v>
      </c>
      <c r="K18" s="13">
        <f t="shared" si="10"/>
        <v>0</v>
      </c>
      <c r="L18" s="51"/>
      <c r="M18" s="16"/>
    </row>
    <row r="19" spans="1:13" s="3" customFormat="1" ht="24.75" customHeight="1" x14ac:dyDescent="0.2">
      <c r="A19" s="47"/>
      <c r="B19" s="53"/>
      <c r="C19" s="55"/>
      <c r="D19" s="11" t="s">
        <v>32</v>
      </c>
      <c r="E19" s="15">
        <v>0</v>
      </c>
      <c r="F19" s="13">
        <f>SUM(G19:K19)</f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51"/>
      <c r="M19" s="16"/>
    </row>
    <row r="20" spans="1:13" s="3" customFormat="1" ht="29.25" customHeight="1" x14ac:dyDescent="0.2">
      <c r="A20" s="47"/>
      <c r="B20" s="53"/>
      <c r="C20" s="55"/>
      <c r="D20" s="11" t="s">
        <v>24</v>
      </c>
      <c r="E20" s="13">
        <v>8175.57</v>
      </c>
      <c r="F20" s="13">
        <f t="shared" ref="F20:F21" si="11">SUM(G20:K20)</f>
        <v>475277.87</v>
      </c>
      <c r="G20" s="13">
        <v>214673.05</v>
      </c>
      <c r="H20" s="13">
        <v>260604.82</v>
      </c>
      <c r="I20" s="13">
        <v>0</v>
      </c>
      <c r="J20" s="13">
        <v>0</v>
      </c>
      <c r="K20" s="13">
        <v>0</v>
      </c>
      <c r="L20" s="51"/>
      <c r="M20" s="16"/>
    </row>
    <row r="21" spans="1:13" s="3" customFormat="1" ht="32.25" customHeight="1" x14ac:dyDescent="0.2">
      <c r="A21" s="48"/>
      <c r="B21" s="64"/>
      <c r="C21" s="56"/>
      <c r="D21" s="11" t="s">
        <v>8</v>
      </c>
      <c r="E21" s="13">
        <v>133447.92000000001</v>
      </c>
      <c r="F21" s="13">
        <f t="shared" si="11"/>
        <v>270057</v>
      </c>
      <c r="G21" s="13">
        <v>127615.31</v>
      </c>
      <c r="H21" s="13">
        <v>142441.69</v>
      </c>
      <c r="I21" s="13">
        <v>0</v>
      </c>
      <c r="J21" s="13">
        <v>0</v>
      </c>
      <c r="K21" s="13">
        <v>0</v>
      </c>
      <c r="L21" s="51"/>
      <c r="M21" s="16"/>
    </row>
    <row r="22" spans="1:13" s="3" customFormat="1" ht="21" customHeight="1" x14ac:dyDescent="0.2">
      <c r="A22" s="46" t="s">
        <v>55</v>
      </c>
      <c r="B22" s="43" t="s">
        <v>41</v>
      </c>
      <c r="C22" s="54" t="s">
        <v>51</v>
      </c>
      <c r="D22" s="11" t="s">
        <v>23</v>
      </c>
      <c r="E22" s="12">
        <f>SUM(E24:E25)</f>
        <v>0</v>
      </c>
      <c r="F22" s="12">
        <f>SUM(G22:K22)</f>
        <v>0</v>
      </c>
      <c r="G22" s="12">
        <f>SUM(G24:G25)</f>
        <v>0</v>
      </c>
      <c r="H22" s="12">
        <f>SUM(H24:H25)</f>
        <v>0</v>
      </c>
      <c r="I22" s="12">
        <f>SUM(I24:I25)</f>
        <v>0</v>
      </c>
      <c r="J22" s="12">
        <f>SUM(J24:J25)</f>
        <v>0</v>
      </c>
      <c r="K22" s="12">
        <f>SUM(K24:K25)</f>
        <v>0</v>
      </c>
      <c r="L22" s="51"/>
      <c r="M22" s="37" t="s">
        <v>62</v>
      </c>
    </row>
    <row r="23" spans="1:13" s="3" customFormat="1" ht="26.25" customHeight="1" x14ac:dyDescent="0.2">
      <c r="A23" s="105"/>
      <c r="B23" s="107"/>
      <c r="C23" s="55"/>
      <c r="D23" s="11" t="s">
        <v>32</v>
      </c>
      <c r="E23" s="12">
        <v>0</v>
      </c>
      <c r="F23" s="12">
        <f>SUM(G23:K23)</f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51"/>
      <c r="M23" s="53"/>
    </row>
    <row r="24" spans="1:13" s="3" customFormat="1" ht="27.75" customHeight="1" x14ac:dyDescent="0.2">
      <c r="A24" s="105"/>
      <c r="B24" s="107"/>
      <c r="C24" s="55"/>
      <c r="D24" s="11" t="s">
        <v>24</v>
      </c>
      <c r="E24" s="12">
        <v>0</v>
      </c>
      <c r="F24" s="12">
        <f>SUM(G24:K24)</f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51"/>
      <c r="M24" s="53"/>
    </row>
    <row r="25" spans="1:13" ht="26.25" customHeight="1" x14ac:dyDescent="0.2">
      <c r="A25" s="106"/>
      <c r="B25" s="45"/>
      <c r="C25" s="56"/>
      <c r="D25" s="11" t="s">
        <v>8</v>
      </c>
      <c r="E25" s="12">
        <v>0</v>
      </c>
      <c r="F25" s="12">
        <f>SUM(G25:K25)</f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51"/>
      <c r="M25" s="39"/>
    </row>
    <row r="26" spans="1:13" ht="15" customHeight="1" x14ac:dyDescent="0.2">
      <c r="A26" s="109" t="s">
        <v>56</v>
      </c>
      <c r="B26" s="37" t="s">
        <v>52</v>
      </c>
      <c r="C26" s="54" t="s">
        <v>51</v>
      </c>
      <c r="D26" s="11" t="s">
        <v>23</v>
      </c>
      <c r="E26" s="12">
        <f>SUM(E28:E29)</f>
        <v>0</v>
      </c>
      <c r="F26" s="12">
        <f>SUM(G26:K26)</f>
        <v>0</v>
      </c>
      <c r="G26" s="12">
        <f>SUM(G28:G29)</f>
        <v>0</v>
      </c>
      <c r="H26" s="12">
        <f>SUM(H28:H29)</f>
        <v>0</v>
      </c>
      <c r="I26" s="12">
        <f>SUM(I28:I29)</f>
        <v>0</v>
      </c>
      <c r="J26" s="12">
        <f>SUM(J28:J29)</f>
        <v>0</v>
      </c>
      <c r="K26" s="12">
        <f>SUM(K28:K29)</f>
        <v>0</v>
      </c>
      <c r="L26" s="51"/>
      <c r="M26" s="37"/>
    </row>
    <row r="27" spans="1:13" ht="27" customHeight="1" x14ac:dyDescent="0.2">
      <c r="A27" s="110"/>
      <c r="B27" s="53"/>
      <c r="C27" s="55"/>
      <c r="D27" s="11" t="s">
        <v>32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51"/>
      <c r="M27" s="53"/>
    </row>
    <row r="28" spans="1:13" ht="26.25" customHeight="1" x14ac:dyDescent="0.2">
      <c r="A28" s="110"/>
      <c r="B28" s="53"/>
      <c r="C28" s="55"/>
      <c r="D28" s="11" t="s">
        <v>24</v>
      </c>
      <c r="E28" s="12">
        <v>0</v>
      </c>
      <c r="F28" s="12">
        <f t="shared" ref="F28:F29" si="12">SUM(G28:K28)</f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51"/>
      <c r="M28" s="53"/>
    </row>
    <row r="29" spans="1:13" ht="24" customHeight="1" x14ac:dyDescent="0.2">
      <c r="A29" s="111"/>
      <c r="B29" s="64"/>
      <c r="C29" s="56"/>
      <c r="D29" s="11" t="s">
        <v>25</v>
      </c>
      <c r="E29" s="12">
        <v>0</v>
      </c>
      <c r="F29" s="12">
        <f t="shared" si="12"/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52"/>
      <c r="M29" s="64"/>
    </row>
    <row r="30" spans="1:13" ht="55.5" customHeight="1" x14ac:dyDescent="0.2">
      <c r="A30" s="57" t="s">
        <v>57</v>
      </c>
      <c r="B30" s="62" t="s">
        <v>26</v>
      </c>
      <c r="C30" s="54" t="s">
        <v>51</v>
      </c>
      <c r="D30" s="11" t="s">
        <v>23</v>
      </c>
      <c r="E30" s="12">
        <v>0</v>
      </c>
      <c r="F30" s="12">
        <f>SUM(F31:F33)</f>
        <v>1053592.4099999999</v>
      </c>
      <c r="G30" s="12">
        <f>SUM(G31:G33)</f>
        <v>433897.31999999995</v>
      </c>
      <c r="H30" s="12">
        <f>SUM(H31:H33)</f>
        <v>619695.09</v>
      </c>
      <c r="I30" s="12">
        <f t="shared" ref="I30" si="13">SUM(I32:I33)</f>
        <v>0</v>
      </c>
      <c r="J30" s="12">
        <f>SUM(J31:J33)</f>
        <v>0</v>
      </c>
      <c r="K30" s="12">
        <f>SUM(K31:K33)</f>
        <v>0</v>
      </c>
      <c r="L30" s="50" t="s">
        <v>14</v>
      </c>
      <c r="M30" s="65" t="s">
        <v>46</v>
      </c>
    </row>
    <row r="31" spans="1:13" ht="33.75" customHeight="1" x14ac:dyDescent="0.2">
      <c r="A31" s="57"/>
      <c r="B31" s="62"/>
      <c r="C31" s="55"/>
      <c r="D31" s="11" t="s">
        <v>32</v>
      </c>
      <c r="E31" s="12">
        <v>0</v>
      </c>
      <c r="F31" s="12">
        <f t="shared" ref="F31:F37" si="14">SUM(G31:K31)</f>
        <v>323305.59999999998</v>
      </c>
      <c r="G31" s="12">
        <f t="shared" ref="G31:H31" si="15">SUM(G35)</f>
        <v>43218.5</v>
      </c>
      <c r="H31" s="12">
        <f t="shared" si="15"/>
        <v>280087.09999999998</v>
      </c>
      <c r="I31" s="12">
        <f>SUM(I35)</f>
        <v>0</v>
      </c>
      <c r="J31" s="12">
        <v>0</v>
      </c>
      <c r="K31" s="12">
        <v>0</v>
      </c>
      <c r="L31" s="86"/>
      <c r="M31" s="66"/>
    </row>
    <row r="32" spans="1:13" ht="33.75" customHeight="1" x14ac:dyDescent="0.2">
      <c r="A32" s="58"/>
      <c r="B32" s="63"/>
      <c r="C32" s="55"/>
      <c r="D32" s="11" t="s">
        <v>24</v>
      </c>
      <c r="E32" s="12">
        <v>0</v>
      </c>
      <c r="F32" s="12">
        <f t="shared" si="14"/>
        <v>330461.08999999997</v>
      </c>
      <c r="G32" s="12">
        <f t="shared" ref="G32:H32" si="16">SUM(G36)</f>
        <v>235628.74</v>
      </c>
      <c r="H32" s="12">
        <f t="shared" si="16"/>
        <v>94832.35</v>
      </c>
      <c r="I32" s="12">
        <f>SUM(I36)</f>
        <v>0</v>
      </c>
      <c r="J32" s="12">
        <f t="shared" ref="J32:K32" si="17">SUM(J36)</f>
        <v>0</v>
      </c>
      <c r="K32" s="12">
        <f t="shared" si="17"/>
        <v>0</v>
      </c>
      <c r="L32" s="86"/>
      <c r="M32" s="67"/>
    </row>
    <row r="33" spans="1:13" ht="36" customHeight="1" x14ac:dyDescent="0.2">
      <c r="A33" s="58"/>
      <c r="B33" s="63"/>
      <c r="C33" s="56"/>
      <c r="D33" s="11" t="s">
        <v>25</v>
      </c>
      <c r="E33" s="12">
        <v>94140.11</v>
      </c>
      <c r="F33" s="12">
        <f t="shared" si="14"/>
        <v>399825.72</v>
      </c>
      <c r="G33" s="12">
        <f t="shared" ref="G33:H33" si="18">SUM(G37)</f>
        <v>155050.07999999999</v>
      </c>
      <c r="H33" s="12">
        <f t="shared" si="18"/>
        <v>244775.64</v>
      </c>
      <c r="I33" s="12">
        <v>0</v>
      </c>
      <c r="J33" s="12">
        <f t="shared" ref="J33:K33" si="19">SUM(J37)</f>
        <v>0</v>
      </c>
      <c r="K33" s="12">
        <f t="shared" si="19"/>
        <v>0</v>
      </c>
      <c r="L33" s="86"/>
      <c r="M33" s="67"/>
    </row>
    <row r="34" spans="1:13" ht="15" customHeight="1" x14ac:dyDescent="0.2">
      <c r="A34" s="112" t="s">
        <v>58</v>
      </c>
      <c r="B34" s="62" t="s">
        <v>53</v>
      </c>
      <c r="C34" s="54" t="s">
        <v>51</v>
      </c>
      <c r="D34" s="11" t="s">
        <v>23</v>
      </c>
      <c r="E34" s="12">
        <v>0</v>
      </c>
      <c r="F34" s="12">
        <f t="shared" si="14"/>
        <v>1053592.4099999999</v>
      </c>
      <c r="G34" s="12">
        <f t="shared" ref="G34:H34" si="20">SUM(G35:G37)</f>
        <v>433897.31999999995</v>
      </c>
      <c r="H34" s="12">
        <f t="shared" si="20"/>
        <v>619695.09</v>
      </c>
      <c r="I34" s="12">
        <f>SUM(I35:I37)</f>
        <v>0</v>
      </c>
      <c r="J34" s="12">
        <f t="shared" ref="J34:K34" si="21">SUM(J35:J37)</f>
        <v>0</v>
      </c>
      <c r="K34" s="12">
        <f t="shared" si="21"/>
        <v>0</v>
      </c>
      <c r="L34" s="86"/>
      <c r="M34" s="68"/>
    </row>
    <row r="35" spans="1:13" ht="24.75" customHeight="1" x14ac:dyDescent="0.2">
      <c r="A35" s="113"/>
      <c r="B35" s="62"/>
      <c r="C35" s="55"/>
      <c r="D35" s="11" t="s">
        <v>32</v>
      </c>
      <c r="E35" s="12">
        <v>0</v>
      </c>
      <c r="F35" s="12">
        <f t="shared" si="14"/>
        <v>323305.59999999998</v>
      </c>
      <c r="G35" s="12">
        <v>43218.5</v>
      </c>
      <c r="H35" s="12">
        <v>280087.09999999998</v>
      </c>
      <c r="I35" s="12">
        <v>0</v>
      </c>
      <c r="J35" s="12">
        <v>0</v>
      </c>
      <c r="K35" s="12">
        <v>0</v>
      </c>
      <c r="L35" s="86"/>
      <c r="M35" s="38"/>
    </row>
    <row r="36" spans="1:13" ht="24.75" customHeight="1" x14ac:dyDescent="0.2">
      <c r="A36" s="113"/>
      <c r="B36" s="62"/>
      <c r="C36" s="55"/>
      <c r="D36" s="11" t="s">
        <v>24</v>
      </c>
      <c r="E36" s="12">
        <v>0</v>
      </c>
      <c r="F36" s="12">
        <f t="shared" si="14"/>
        <v>330461.08999999997</v>
      </c>
      <c r="G36" s="12">
        <v>235628.74</v>
      </c>
      <c r="H36" s="12">
        <v>94832.35</v>
      </c>
      <c r="I36" s="12">
        <v>0</v>
      </c>
      <c r="J36" s="12">
        <v>0</v>
      </c>
      <c r="K36" s="12">
        <v>0</v>
      </c>
      <c r="L36" s="86"/>
      <c r="M36" s="38"/>
    </row>
    <row r="37" spans="1:13" ht="30" customHeight="1" x14ac:dyDescent="0.2">
      <c r="A37" s="114"/>
      <c r="B37" s="62"/>
      <c r="C37" s="56"/>
      <c r="D37" s="11" t="s">
        <v>8</v>
      </c>
      <c r="E37" s="12">
        <v>94140.11</v>
      </c>
      <c r="F37" s="12">
        <f t="shared" si="14"/>
        <v>399825.72</v>
      </c>
      <c r="G37" s="12">
        <v>155050.07999999999</v>
      </c>
      <c r="H37" s="12">
        <v>244775.64</v>
      </c>
      <c r="I37" s="12">
        <v>0</v>
      </c>
      <c r="J37" s="12">
        <v>0</v>
      </c>
      <c r="K37" s="12">
        <v>0</v>
      </c>
      <c r="L37" s="86"/>
      <c r="M37" s="39"/>
    </row>
    <row r="38" spans="1:13" ht="16.5" customHeight="1" x14ac:dyDescent="0.2">
      <c r="A38" s="76" t="s">
        <v>29</v>
      </c>
      <c r="B38" s="115"/>
      <c r="C38" s="118" t="s">
        <v>7</v>
      </c>
      <c r="D38" s="119"/>
      <c r="E38" s="17">
        <f>SUM(E40:E41)</f>
        <v>268722.44900000002</v>
      </c>
      <c r="F38" s="17">
        <f>SUM(F39:F41)</f>
        <v>2731147.807</v>
      </c>
      <c r="G38" s="17">
        <f t="shared" ref="G38:K38" si="22">SUM(G39:G41)</f>
        <v>869237.75699999998</v>
      </c>
      <c r="H38" s="17">
        <f t="shared" si="22"/>
        <v>1071894.3400000001</v>
      </c>
      <c r="I38" s="17">
        <f t="shared" si="22"/>
        <v>340599.18</v>
      </c>
      <c r="J38" s="17">
        <f t="shared" si="22"/>
        <v>449416.53</v>
      </c>
      <c r="K38" s="17">
        <f t="shared" si="22"/>
        <v>0</v>
      </c>
      <c r="L38" s="51"/>
      <c r="M38" s="87"/>
    </row>
    <row r="39" spans="1:13" ht="14.25" customHeight="1" x14ac:dyDescent="0.2">
      <c r="A39" s="116"/>
      <c r="B39" s="115"/>
      <c r="C39" s="90" t="s">
        <v>32</v>
      </c>
      <c r="D39" s="80"/>
      <c r="E39" s="18">
        <f>SUM(E23+E31)</f>
        <v>0</v>
      </c>
      <c r="F39" s="18">
        <f>SUM(G39:K39)</f>
        <v>323305.59999999998</v>
      </c>
      <c r="G39" s="18">
        <f>SUM(G23+G31)</f>
        <v>43218.5</v>
      </c>
      <c r="H39" s="18">
        <f>SUM(H23+H31)</f>
        <v>280087.09999999998</v>
      </c>
      <c r="I39" s="18">
        <f>SUM(I23+I31)</f>
        <v>0</v>
      </c>
      <c r="J39" s="18">
        <f>SUM(J23+J31)</f>
        <v>0</v>
      </c>
      <c r="K39" s="18">
        <f>SUM(K23+K31)</f>
        <v>0</v>
      </c>
      <c r="L39" s="51"/>
      <c r="M39" s="87"/>
    </row>
    <row r="40" spans="1:13" ht="23.25" customHeight="1" x14ac:dyDescent="0.2">
      <c r="A40" s="117"/>
      <c r="B40" s="33"/>
      <c r="C40" s="90" t="s">
        <v>17</v>
      </c>
      <c r="D40" s="80"/>
      <c r="E40" s="18">
        <f>SUM(E32+E24+E10+E16)</f>
        <v>8175.57</v>
      </c>
      <c r="F40" s="18">
        <f>SUM(G40:K40)</f>
        <v>1456120.52</v>
      </c>
      <c r="G40" s="18">
        <f>SUM(G32+G24+G10+G16)</f>
        <v>450301.79</v>
      </c>
      <c r="H40" s="18">
        <f>SUM(H32+H24+H10+H16)</f>
        <v>402132.27</v>
      </c>
      <c r="I40" s="18">
        <f t="shared" ref="I40:K41" si="23">SUM(I32+I24+I10+I16)</f>
        <v>308869.21999999997</v>
      </c>
      <c r="J40" s="18">
        <f t="shared" si="23"/>
        <v>294817.24</v>
      </c>
      <c r="K40" s="18">
        <f t="shared" si="23"/>
        <v>0</v>
      </c>
      <c r="L40" s="51"/>
      <c r="M40" s="87"/>
    </row>
    <row r="41" spans="1:13" ht="25.5" customHeight="1" x14ac:dyDescent="0.2">
      <c r="A41" s="117"/>
      <c r="B41" s="33"/>
      <c r="C41" s="90" t="s">
        <v>25</v>
      </c>
      <c r="D41" s="80"/>
      <c r="E41" s="18">
        <f>SUM(E33+E25+E11+E17)</f>
        <v>260546.87900000002</v>
      </c>
      <c r="F41" s="18">
        <f>SUM(G41:K41)</f>
        <v>951721.68700000003</v>
      </c>
      <c r="G41" s="18">
        <f>SUM(G33+G25+G11+G17)</f>
        <v>375717.467</v>
      </c>
      <c r="H41" s="18">
        <f>SUM(H33+H25+H11+H17)</f>
        <v>389674.97000000003</v>
      </c>
      <c r="I41" s="18">
        <f t="shared" si="23"/>
        <v>31729.96</v>
      </c>
      <c r="J41" s="18">
        <f t="shared" si="23"/>
        <v>154599.29</v>
      </c>
      <c r="K41" s="18">
        <f t="shared" si="23"/>
        <v>0</v>
      </c>
      <c r="L41" s="51"/>
      <c r="M41" s="87"/>
    </row>
    <row r="42" spans="1:13" ht="27" customHeight="1" x14ac:dyDescent="0.2">
      <c r="A42" s="88" t="s">
        <v>38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13" ht="24" customHeight="1" x14ac:dyDescent="0.2">
      <c r="A43" s="59" t="s">
        <v>18</v>
      </c>
      <c r="B43" s="61" t="s">
        <v>42</v>
      </c>
      <c r="C43" s="60" t="s">
        <v>51</v>
      </c>
      <c r="D43" s="19" t="s">
        <v>23</v>
      </c>
      <c r="E43" s="12">
        <f>SUM(E44:E46)</f>
        <v>108197.609</v>
      </c>
      <c r="F43" s="18">
        <f>SUM(F44:F46)</f>
        <v>0</v>
      </c>
      <c r="G43" s="18">
        <v>0</v>
      </c>
      <c r="H43" s="18">
        <v>0</v>
      </c>
      <c r="I43" s="18">
        <f>SUM(I44:I46)</f>
        <v>0</v>
      </c>
      <c r="J43" s="18">
        <v>0</v>
      </c>
      <c r="K43" s="18">
        <v>0</v>
      </c>
      <c r="L43" s="50" t="s">
        <v>14</v>
      </c>
      <c r="M43" s="30" t="s">
        <v>60</v>
      </c>
    </row>
    <row r="44" spans="1:13" ht="31.5" customHeight="1" x14ac:dyDescent="0.2">
      <c r="A44" s="59"/>
      <c r="B44" s="61"/>
      <c r="C44" s="60"/>
      <c r="D44" s="19" t="s">
        <v>32</v>
      </c>
      <c r="E44" s="12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86"/>
      <c r="M44" s="30"/>
    </row>
    <row r="45" spans="1:13" ht="27.75" customHeight="1" x14ac:dyDescent="0.2">
      <c r="A45" s="59"/>
      <c r="B45" s="61"/>
      <c r="C45" s="60"/>
      <c r="D45" s="19" t="s">
        <v>17</v>
      </c>
      <c r="E45" s="12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86"/>
      <c r="M45" s="30"/>
    </row>
    <row r="46" spans="1:13" ht="25.5" x14ac:dyDescent="0.2">
      <c r="A46" s="59"/>
      <c r="B46" s="61"/>
      <c r="C46" s="60"/>
      <c r="D46" s="19" t="s">
        <v>25</v>
      </c>
      <c r="E46" s="12">
        <v>108197.609</v>
      </c>
      <c r="F46" s="18">
        <f>SUM(G46:K46)</f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86"/>
      <c r="M46" s="31"/>
    </row>
    <row r="47" spans="1:13" ht="23.25" customHeight="1" x14ac:dyDescent="0.2">
      <c r="A47" s="59" t="s">
        <v>16</v>
      </c>
      <c r="B47" s="61" t="s">
        <v>44</v>
      </c>
      <c r="C47" s="60" t="s">
        <v>51</v>
      </c>
      <c r="D47" s="19" t="s">
        <v>23</v>
      </c>
      <c r="E47" s="12">
        <f>SUM(E48:E50)</f>
        <v>108197.609</v>
      </c>
      <c r="F47" s="18">
        <f>SUM(F48:F50)</f>
        <v>0</v>
      </c>
      <c r="G47" s="18">
        <v>0</v>
      </c>
      <c r="H47" s="18">
        <f>SUM(H48:H50)</f>
        <v>0</v>
      </c>
      <c r="I47" s="18">
        <f>SUM(I48:I50)</f>
        <v>0</v>
      </c>
      <c r="J47" s="18">
        <v>0</v>
      </c>
      <c r="K47" s="18">
        <v>0</v>
      </c>
      <c r="L47" s="86"/>
      <c r="M47" s="61"/>
    </row>
    <row r="48" spans="1:13" ht="25.5" x14ac:dyDescent="0.2">
      <c r="A48" s="59"/>
      <c r="B48" s="61"/>
      <c r="C48" s="60"/>
      <c r="D48" s="19" t="s">
        <v>32</v>
      </c>
      <c r="E48" s="12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86"/>
      <c r="M48" s="61"/>
    </row>
    <row r="49" spans="1:13" ht="25.5" x14ac:dyDescent="0.2">
      <c r="A49" s="59"/>
      <c r="B49" s="61"/>
      <c r="C49" s="60"/>
      <c r="D49" s="19" t="s">
        <v>17</v>
      </c>
      <c r="E49" s="12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86"/>
      <c r="M49" s="61"/>
    </row>
    <row r="50" spans="1:13" ht="25.5" x14ac:dyDescent="0.2">
      <c r="A50" s="59"/>
      <c r="B50" s="61"/>
      <c r="C50" s="60"/>
      <c r="D50" s="19" t="s">
        <v>25</v>
      </c>
      <c r="E50" s="12">
        <v>108197.609</v>
      </c>
      <c r="F50" s="18">
        <f>SUM(G50:K50)</f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86"/>
      <c r="M50" s="61"/>
    </row>
    <row r="51" spans="1:13" ht="22.5" customHeight="1" x14ac:dyDescent="0.2">
      <c r="A51" s="59" t="s">
        <v>43</v>
      </c>
      <c r="B51" s="61" t="s">
        <v>40</v>
      </c>
      <c r="C51" s="60" t="s">
        <v>51</v>
      </c>
      <c r="D51" s="19" t="s">
        <v>23</v>
      </c>
      <c r="E51" s="12">
        <f>SUM(E52:E54)</f>
        <v>449018.34</v>
      </c>
      <c r="F51" s="18">
        <f t="shared" ref="F51:F54" si="24">SUM(G51:K51)</f>
        <v>1234611.54</v>
      </c>
      <c r="G51" s="18">
        <f t="shared" ref="G51" si="25">SUM(G52:G54)</f>
        <v>1234611.54</v>
      </c>
      <c r="H51" s="18">
        <f t="shared" ref="H51:K51" si="26">SUM(H52:H54)</f>
        <v>0</v>
      </c>
      <c r="I51" s="18">
        <f t="shared" si="26"/>
        <v>0</v>
      </c>
      <c r="J51" s="18">
        <f t="shared" si="26"/>
        <v>0</v>
      </c>
      <c r="K51" s="18">
        <f t="shared" si="26"/>
        <v>0</v>
      </c>
      <c r="L51" s="86"/>
      <c r="M51" s="30" t="s">
        <v>60</v>
      </c>
    </row>
    <row r="52" spans="1:13" ht="33" customHeight="1" x14ac:dyDescent="0.2">
      <c r="A52" s="59"/>
      <c r="B52" s="61"/>
      <c r="C52" s="60"/>
      <c r="D52" s="19" t="s">
        <v>32</v>
      </c>
      <c r="E52" s="18">
        <v>170028.2</v>
      </c>
      <c r="F52" s="18">
        <f t="shared" si="24"/>
        <v>173712.7</v>
      </c>
      <c r="G52" s="18">
        <v>173712.7</v>
      </c>
      <c r="H52" s="18">
        <v>0</v>
      </c>
      <c r="I52" s="18">
        <v>0</v>
      </c>
      <c r="J52" s="18">
        <v>0</v>
      </c>
      <c r="K52" s="18">
        <v>0</v>
      </c>
      <c r="L52" s="86"/>
      <c r="M52" s="30"/>
    </row>
    <row r="53" spans="1:13" ht="35.25" customHeight="1" x14ac:dyDescent="0.2">
      <c r="A53" s="59"/>
      <c r="B53" s="61"/>
      <c r="C53" s="60"/>
      <c r="D53" s="19" t="s">
        <v>17</v>
      </c>
      <c r="E53" s="18">
        <v>234088.31</v>
      </c>
      <c r="F53" s="18">
        <f t="shared" si="24"/>
        <v>937436.67</v>
      </c>
      <c r="G53" s="18">
        <v>937436.67</v>
      </c>
      <c r="H53" s="18">
        <v>0</v>
      </c>
      <c r="I53" s="18">
        <v>0</v>
      </c>
      <c r="J53" s="18">
        <v>0</v>
      </c>
      <c r="K53" s="18">
        <v>0</v>
      </c>
      <c r="L53" s="86"/>
      <c r="M53" s="30"/>
    </row>
    <row r="54" spans="1:13" ht="27" customHeight="1" x14ac:dyDescent="0.2">
      <c r="A54" s="59"/>
      <c r="B54" s="61"/>
      <c r="C54" s="60"/>
      <c r="D54" s="19" t="s">
        <v>25</v>
      </c>
      <c r="E54" s="18">
        <v>44901.83</v>
      </c>
      <c r="F54" s="18">
        <f t="shared" si="24"/>
        <v>123462.17</v>
      </c>
      <c r="G54" s="18">
        <v>123462.17</v>
      </c>
      <c r="H54" s="18">
        <v>0</v>
      </c>
      <c r="I54" s="18">
        <v>0</v>
      </c>
      <c r="J54" s="18">
        <v>0</v>
      </c>
      <c r="K54" s="18">
        <v>0</v>
      </c>
      <c r="L54" s="86"/>
      <c r="M54" s="31"/>
    </row>
    <row r="55" spans="1:13" ht="18.75" customHeight="1" x14ac:dyDescent="0.2">
      <c r="A55" s="59" t="s">
        <v>12</v>
      </c>
      <c r="B55" s="61" t="s">
        <v>54</v>
      </c>
      <c r="C55" s="60" t="s">
        <v>51</v>
      </c>
      <c r="D55" s="19" t="s">
        <v>23</v>
      </c>
      <c r="E55" s="12">
        <f>SUM(E56:E58)</f>
        <v>449018.34</v>
      </c>
      <c r="F55" s="18">
        <f t="shared" ref="F55:F58" si="27">SUM(G55:K55)</f>
        <v>1234611.54</v>
      </c>
      <c r="G55" s="18">
        <f t="shared" ref="G55" si="28">SUM(G56:G58)</f>
        <v>1234611.54</v>
      </c>
      <c r="H55" s="18">
        <f t="shared" ref="H55:K55" si="29">SUM(H56:H58)</f>
        <v>0</v>
      </c>
      <c r="I55" s="18">
        <f t="shared" si="29"/>
        <v>0</v>
      </c>
      <c r="J55" s="18">
        <f t="shared" si="29"/>
        <v>0</v>
      </c>
      <c r="K55" s="18">
        <f t="shared" si="29"/>
        <v>0</v>
      </c>
      <c r="L55" s="86"/>
      <c r="M55" s="97"/>
    </row>
    <row r="56" spans="1:13" ht="25.5" x14ac:dyDescent="0.2">
      <c r="A56" s="59"/>
      <c r="B56" s="61"/>
      <c r="C56" s="60"/>
      <c r="D56" s="19" t="s">
        <v>32</v>
      </c>
      <c r="E56" s="18">
        <v>170028.2</v>
      </c>
      <c r="F56" s="18">
        <f t="shared" si="27"/>
        <v>173712.7</v>
      </c>
      <c r="G56" s="18">
        <v>173712.7</v>
      </c>
      <c r="H56" s="18">
        <v>0</v>
      </c>
      <c r="I56" s="18">
        <v>0</v>
      </c>
      <c r="J56" s="18">
        <v>0</v>
      </c>
      <c r="K56" s="18">
        <v>0</v>
      </c>
      <c r="L56" s="86"/>
      <c r="M56" s="97"/>
    </row>
    <row r="57" spans="1:13" ht="25.5" x14ac:dyDescent="0.2">
      <c r="A57" s="59"/>
      <c r="B57" s="61"/>
      <c r="C57" s="60"/>
      <c r="D57" s="19" t="s">
        <v>17</v>
      </c>
      <c r="E57" s="18">
        <v>234088.31</v>
      </c>
      <c r="F57" s="18">
        <f t="shared" si="27"/>
        <v>937436.67</v>
      </c>
      <c r="G57" s="18">
        <v>937436.67</v>
      </c>
      <c r="H57" s="18">
        <v>0</v>
      </c>
      <c r="I57" s="18">
        <v>0</v>
      </c>
      <c r="J57" s="18">
        <v>0</v>
      </c>
      <c r="K57" s="18">
        <v>0</v>
      </c>
      <c r="L57" s="86"/>
      <c r="M57" s="97"/>
    </row>
    <row r="58" spans="1:13" ht="26.25" customHeight="1" x14ac:dyDescent="0.2">
      <c r="A58" s="59"/>
      <c r="B58" s="61"/>
      <c r="C58" s="60"/>
      <c r="D58" s="19" t="s">
        <v>25</v>
      </c>
      <c r="E58" s="18">
        <v>44901.83</v>
      </c>
      <c r="F58" s="18">
        <f t="shared" si="27"/>
        <v>123462.17</v>
      </c>
      <c r="G58" s="18">
        <v>123462.17</v>
      </c>
      <c r="H58" s="18">
        <v>0</v>
      </c>
      <c r="I58" s="18">
        <v>0</v>
      </c>
      <c r="J58" s="18">
        <v>0</v>
      </c>
      <c r="K58" s="18">
        <v>0</v>
      </c>
      <c r="L58" s="108"/>
      <c r="M58" s="98"/>
    </row>
    <row r="59" spans="1:13" ht="18" customHeight="1" x14ac:dyDescent="0.2">
      <c r="A59" s="70" t="s">
        <v>39</v>
      </c>
      <c r="B59" s="69"/>
      <c r="C59" s="71" t="s">
        <v>7</v>
      </c>
      <c r="D59" s="69"/>
      <c r="E59" s="18">
        <f>SUM(E60:E62)</f>
        <v>449018.34</v>
      </c>
      <c r="F59" s="18">
        <f>SUM(F60:F62)</f>
        <v>1234611.54</v>
      </c>
      <c r="G59" s="18">
        <f t="shared" ref="G59:K59" si="30">SUM(G60:G62)</f>
        <v>1234611.54</v>
      </c>
      <c r="H59" s="18">
        <f t="shared" si="30"/>
        <v>0</v>
      </c>
      <c r="I59" s="18">
        <f t="shared" si="30"/>
        <v>0</v>
      </c>
      <c r="J59" s="18">
        <f t="shared" si="30"/>
        <v>0</v>
      </c>
      <c r="K59" s="18">
        <f t="shared" si="30"/>
        <v>0</v>
      </c>
      <c r="L59" s="50"/>
      <c r="M59" s="69"/>
    </row>
    <row r="60" spans="1:13" x14ac:dyDescent="0.2">
      <c r="A60" s="70"/>
      <c r="B60" s="69"/>
      <c r="C60" s="61" t="s">
        <v>32</v>
      </c>
      <c r="D60" s="72"/>
      <c r="E60" s="18">
        <f>E52</f>
        <v>170028.2</v>
      </c>
      <c r="F60" s="18">
        <f t="shared" ref="F60:K62" si="31">SUM(F52+F44)</f>
        <v>173712.7</v>
      </c>
      <c r="G60" s="18">
        <f t="shared" si="31"/>
        <v>173712.7</v>
      </c>
      <c r="H60" s="18">
        <f t="shared" si="31"/>
        <v>0</v>
      </c>
      <c r="I60" s="18">
        <f t="shared" si="31"/>
        <v>0</v>
      </c>
      <c r="J60" s="18">
        <f t="shared" si="31"/>
        <v>0</v>
      </c>
      <c r="K60" s="18">
        <f t="shared" si="31"/>
        <v>0</v>
      </c>
      <c r="L60" s="86"/>
      <c r="M60" s="69"/>
    </row>
    <row r="61" spans="1:13" ht="15.75" customHeight="1" x14ac:dyDescent="0.2">
      <c r="A61" s="70"/>
      <c r="B61" s="69"/>
      <c r="C61" s="61" t="s">
        <v>17</v>
      </c>
      <c r="D61" s="72"/>
      <c r="E61" s="18">
        <f>E53</f>
        <v>234088.31</v>
      </c>
      <c r="F61" s="18">
        <f t="shared" si="31"/>
        <v>937436.67</v>
      </c>
      <c r="G61" s="18">
        <f t="shared" si="31"/>
        <v>937436.67</v>
      </c>
      <c r="H61" s="18">
        <f t="shared" si="31"/>
        <v>0</v>
      </c>
      <c r="I61" s="18">
        <f t="shared" si="31"/>
        <v>0</v>
      </c>
      <c r="J61" s="18">
        <f t="shared" si="31"/>
        <v>0</v>
      </c>
      <c r="K61" s="18">
        <f t="shared" si="31"/>
        <v>0</v>
      </c>
      <c r="L61" s="86"/>
      <c r="M61" s="69"/>
    </row>
    <row r="62" spans="1:13" ht="25.5" customHeight="1" x14ac:dyDescent="0.2">
      <c r="A62" s="69"/>
      <c r="B62" s="69"/>
      <c r="C62" s="61" t="s">
        <v>25</v>
      </c>
      <c r="D62" s="69"/>
      <c r="E62" s="18">
        <f>E54</f>
        <v>44901.83</v>
      </c>
      <c r="F62" s="18">
        <f t="shared" si="31"/>
        <v>123462.17</v>
      </c>
      <c r="G62" s="18">
        <f t="shared" si="31"/>
        <v>123462.17</v>
      </c>
      <c r="H62" s="18">
        <f t="shared" si="31"/>
        <v>0</v>
      </c>
      <c r="I62" s="18">
        <f t="shared" si="31"/>
        <v>0</v>
      </c>
      <c r="J62" s="18">
        <f t="shared" si="31"/>
        <v>0</v>
      </c>
      <c r="K62" s="18">
        <f t="shared" si="31"/>
        <v>0</v>
      </c>
      <c r="L62" s="86"/>
      <c r="M62" s="69"/>
    </row>
    <row r="63" spans="1:13" x14ac:dyDescent="0.2">
      <c r="A63" s="94" t="s">
        <v>30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6"/>
    </row>
    <row r="64" spans="1:13" ht="18" customHeight="1" x14ac:dyDescent="0.2">
      <c r="A64" s="59" t="s">
        <v>18</v>
      </c>
      <c r="B64" s="61" t="s">
        <v>36</v>
      </c>
      <c r="C64" s="49" t="s">
        <v>51</v>
      </c>
      <c r="D64" s="20" t="s">
        <v>7</v>
      </c>
      <c r="E64" s="21">
        <v>40339.601000000002</v>
      </c>
      <c r="F64" s="22">
        <f>SUM(G64:K64)</f>
        <v>120883.088</v>
      </c>
      <c r="G64" s="22">
        <f>SUM(G66)</f>
        <v>40147.800000000003</v>
      </c>
      <c r="H64" s="22">
        <f t="shared" ref="H64:K64" si="32">SUM(H66)</f>
        <v>40367.644</v>
      </c>
      <c r="I64" s="23">
        <f t="shared" si="32"/>
        <v>40367.644</v>
      </c>
      <c r="J64" s="23">
        <f t="shared" si="32"/>
        <v>0</v>
      </c>
      <c r="K64" s="23">
        <f t="shared" si="32"/>
        <v>0</v>
      </c>
      <c r="L64" s="85" t="s">
        <v>19</v>
      </c>
      <c r="M64" s="83"/>
    </row>
    <row r="65" spans="1:13" ht="38.25" customHeight="1" x14ac:dyDescent="0.2">
      <c r="A65" s="59"/>
      <c r="B65" s="61"/>
      <c r="C65" s="49"/>
      <c r="D65" s="19" t="s">
        <v>8</v>
      </c>
      <c r="E65" s="21">
        <v>40339.601000000002</v>
      </c>
      <c r="F65" s="22">
        <f>SUM(G65:K65)</f>
        <v>120883.088</v>
      </c>
      <c r="G65" s="22">
        <f>SUM(G67)</f>
        <v>40147.800000000003</v>
      </c>
      <c r="H65" s="22">
        <f t="shared" ref="H65:K65" si="33">SUM(H67)</f>
        <v>40367.644</v>
      </c>
      <c r="I65" s="23">
        <f t="shared" si="33"/>
        <v>40367.644</v>
      </c>
      <c r="J65" s="23">
        <f t="shared" si="33"/>
        <v>0</v>
      </c>
      <c r="K65" s="23">
        <f t="shared" si="33"/>
        <v>0</v>
      </c>
      <c r="L65" s="86"/>
      <c r="M65" s="84"/>
    </row>
    <row r="66" spans="1:13" x14ac:dyDescent="0.2">
      <c r="A66" s="59" t="s">
        <v>16</v>
      </c>
      <c r="B66" s="61" t="s">
        <v>37</v>
      </c>
      <c r="C66" s="49" t="s">
        <v>51</v>
      </c>
      <c r="D66" s="19" t="s">
        <v>7</v>
      </c>
      <c r="E66" s="21">
        <v>40339.601000000002</v>
      </c>
      <c r="F66" s="22">
        <f>SUM(G66:K66)</f>
        <v>120883.088</v>
      </c>
      <c r="G66" s="22">
        <f>G67</f>
        <v>40147.800000000003</v>
      </c>
      <c r="H66" s="22">
        <f t="shared" ref="H66:K66" si="34">H67</f>
        <v>40367.644</v>
      </c>
      <c r="I66" s="23">
        <f t="shared" si="34"/>
        <v>40367.644</v>
      </c>
      <c r="J66" s="23">
        <f t="shared" si="34"/>
        <v>0</v>
      </c>
      <c r="K66" s="23">
        <f t="shared" si="34"/>
        <v>0</v>
      </c>
      <c r="L66" s="86"/>
      <c r="M66" s="93"/>
    </row>
    <row r="67" spans="1:13" ht="43.5" customHeight="1" x14ac:dyDescent="0.2">
      <c r="A67" s="59"/>
      <c r="B67" s="61"/>
      <c r="C67" s="49"/>
      <c r="D67" s="19" t="s">
        <v>8</v>
      </c>
      <c r="E67" s="21">
        <v>40339.601000000002</v>
      </c>
      <c r="F67" s="22">
        <f>SUM(G67:K67)</f>
        <v>120883.088</v>
      </c>
      <c r="G67" s="22">
        <v>40147.800000000003</v>
      </c>
      <c r="H67" s="22">
        <v>40367.644</v>
      </c>
      <c r="I67" s="22">
        <v>40367.644</v>
      </c>
      <c r="J67" s="23">
        <v>0</v>
      </c>
      <c r="K67" s="23">
        <v>0</v>
      </c>
      <c r="L67" s="86"/>
      <c r="M67" s="84"/>
    </row>
    <row r="68" spans="1:13" ht="14.25" customHeight="1" x14ac:dyDescent="0.2">
      <c r="A68" s="76" t="s">
        <v>31</v>
      </c>
      <c r="B68" s="77"/>
      <c r="C68" s="79" t="s">
        <v>7</v>
      </c>
      <c r="D68" s="80"/>
      <c r="E68" s="24">
        <f>E64</f>
        <v>40339.601000000002</v>
      </c>
      <c r="F68" s="24">
        <f>F64</f>
        <v>120883.088</v>
      </c>
      <c r="G68" s="24">
        <f t="shared" ref="G68:K68" si="35">G64</f>
        <v>40147.800000000003</v>
      </c>
      <c r="H68" s="24">
        <f t="shared" si="35"/>
        <v>40367.644</v>
      </c>
      <c r="I68" s="25">
        <f t="shared" si="35"/>
        <v>40367.644</v>
      </c>
      <c r="J68" s="25">
        <f t="shared" ref="J68" si="36">J64</f>
        <v>0</v>
      </c>
      <c r="K68" s="25">
        <f t="shared" si="35"/>
        <v>0</v>
      </c>
      <c r="L68" s="87"/>
      <c r="M68" s="74"/>
    </row>
    <row r="69" spans="1:13" ht="27" customHeight="1" x14ac:dyDescent="0.2">
      <c r="A69" s="78"/>
      <c r="B69" s="34"/>
      <c r="C69" s="91" t="s">
        <v>8</v>
      </c>
      <c r="D69" s="92"/>
      <c r="E69" s="26">
        <f>E65</f>
        <v>40339.601000000002</v>
      </c>
      <c r="F69" s="26">
        <f>F65</f>
        <v>120883.088</v>
      </c>
      <c r="G69" s="26">
        <f t="shared" ref="G69:K69" si="37">G65</f>
        <v>40147.800000000003</v>
      </c>
      <c r="H69" s="26">
        <f t="shared" si="37"/>
        <v>40367.644</v>
      </c>
      <c r="I69" s="27">
        <f t="shared" si="37"/>
        <v>40367.644</v>
      </c>
      <c r="J69" s="27">
        <f t="shared" ref="J69" si="38">J65</f>
        <v>0</v>
      </c>
      <c r="K69" s="27">
        <f t="shared" si="37"/>
        <v>0</v>
      </c>
      <c r="L69" s="75"/>
      <c r="M69" s="75"/>
    </row>
    <row r="70" spans="1:13" ht="21.75" customHeight="1" x14ac:dyDescent="0.2">
      <c r="A70" s="70" t="s">
        <v>27</v>
      </c>
      <c r="B70" s="69"/>
      <c r="C70" s="71" t="s">
        <v>7</v>
      </c>
      <c r="D70" s="69"/>
      <c r="E70" s="28">
        <v>80269.796000000002</v>
      </c>
      <c r="F70" s="28">
        <f>SUM(F71:F73)</f>
        <v>4086642.4350000005</v>
      </c>
      <c r="G70" s="28">
        <f t="shared" ref="G70:K70" si="39">SUM(G71:G73)</f>
        <v>2143997.0970000001</v>
      </c>
      <c r="H70" s="28">
        <f t="shared" si="39"/>
        <v>1112261.9840000002</v>
      </c>
      <c r="I70" s="28">
        <f t="shared" si="39"/>
        <v>380966.82399999996</v>
      </c>
      <c r="J70" s="28">
        <f t="shared" si="39"/>
        <v>449416.53</v>
      </c>
      <c r="K70" s="28">
        <f t="shared" si="39"/>
        <v>0</v>
      </c>
      <c r="L70" s="73"/>
      <c r="M70" s="81"/>
    </row>
    <row r="71" spans="1:13" ht="18" customHeight="1" x14ac:dyDescent="0.2">
      <c r="A71" s="70"/>
      <c r="B71" s="69"/>
      <c r="C71" s="71" t="s">
        <v>32</v>
      </c>
      <c r="D71" s="82"/>
      <c r="E71" s="29">
        <f>E60+E39</f>
        <v>170028.2</v>
      </c>
      <c r="F71" s="28">
        <f>SUM(G71:K71)</f>
        <v>497018.3</v>
      </c>
      <c r="G71" s="28">
        <f>G60+G39</f>
        <v>216931.20000000001</v>
      </c>
      <c r="H71" s="28">
        <f>H39+H60</f>
        <v>280087.09999999998</v>
      </c>
      <c r="I71" s="28">
        <f>I60+I39</f>
        <v>0</v>
      </c>
      <c r="J71" s="28">
        <f>J60+J39</f>
        <v>0</v>
      </c>
      <c r="K71" s="28">
        <f>K60+K39</f>
        <v>0</v>
      </c>
      <c r="L71" s="73"/>
      <c r="M71" s="81"/>
    </row>
    <row r="72" spans="1:13" ht="21.75" customHeight="1" x14ac:dyDescent="0.2">
      <c r="A72" s="69"/>
      <c r="B72" s="69"/>
      <c r="C72" s="71" t="s">
        <v>17</v>
      </c>
      <c r="D72" s="82"/>
      <c r="E72" s="28">
        <f>E40+E61</f>
        <v>242263.88</v>
      </c>
      <c r="F72" s="28">
        <f t="shared" ref="F72:F73" si="40">SUM(G72:K72)</f>
        <v>2393557.1900000004</v>
      </c>
      <c r="G72" s="28">
        <f>G40+G61</f>
        <v>1387738.46</v>
      </c>
      <c r="H72" s="28">
        <f>H40+H61</f>
        <v>402132.27</v>
      </c>
      <c r="I72" s="28">
        <f>I40+I61</f>
        <v>308869.21999999997</v>
      </c>
      <c r="J72" s="28">
        <f>J40+J61</f>
        <v>294817.24</v>
      </c>
      <c r="K72" s="28">
        <f>K40+K61</f>
        <v>0</v>
      </c>
      <c r="L72" s="73"/>
      <c r="M72" s="81"/>
    </row>
    <row r="73" spans="1:13" ht="27.75" customHeight="1" x14ac:dyDescent="0.2">
      <c r="A73" s="69"/>
      <c r="B73" s="69"/>
      <c r="C73" s="71" t="s">
        <v>8</v>
      </c>
      <c r="D73" s="82"/>
      <c r="E73" s="28">
        <f>E41+E62+E69</f>
        <v>345788.31000000006</v>
      </c>
      <c r="F73" s="28">
        <f t="shared" si="40"/>
        <v>1196066.9450000001</v>
      </c>
      <c r="G73" s="28">
        <f>G41+G62+G69</f>
        <v>539327.43700000003</v>
      </c>
      <c r="H73" s="28">
        <f>H41+H62+H69</f>
        <v>430042.61400000006</v>
      </c>
      <c r="I73" s="28">
        <f>I41+I62+I69</f>
        <v>72097.603999999992</v>
      </c>
      <c r="J73" s="28">
        <f>J41+J62+J69</f>
        <v>154599.29</v>
      </c>
      <c r="K73" s="28">
        <f>K41+K62+K69</f>
        <v>0</v>
      </c>
      <c r="L73" s="73"/>
      <c r="M73" s="81"/>
    </row>
  </sheetData>
  <mergeCells count="99">
    <mergeCell ref="B18:B21"/>
    <mergeCell ref="A18:A21"/>
    <mergeCell ref="C18:C21"/>
    <mergeCell ref="A22:A25"/>
    <mergeCell ref="B22:B25"/>
    <mergeCell ref="C22:C25"/>
    <mergeCell ref="M15:M17"/>
    <mergeCell ref="B9:B11"/>
    <mergeCell ref="A9:A11"/>
    <mergeCell ref="M12:M14"/>
    <mergeCell ref="G5:K5"/>
    <mergeCell ref="A8:M8"/>
    <mergeCell ref="A5:A6"/>
    <mergeCell ref="A15:A17"/>
    <mergeCell ref="B5:B6"/>
    <mergeCell ref="C5:C6"/>
    <mergeCell ref="D5:D6"/>
    <mergeCell ref="E5:E6"/>
    <mergeCell ref="C15:C17"/>
    <mergeCell ref="M64:M65"/>
    <mergeCell ref="L64:L69"/>
    <mergeCell ref="A51:A54"/>
    <mergeCell ref="L38:L41"/>
    <mergeCell ref="B51:B54"/>
    <mergeCell ref="A42:M42"/>
    <mergeCell ref="M47:M50"/>
    <mergeCell ref="M38:M41"/>
    <mergeCell ref="C39:D39"/>
    <mergeCell ref="C41:D41"/>
    <mergeCell ref="C69:D69"/>
    <mergeCell ref="M66:M67"/>
    <mergeCell ref="A63:M63"/>
    <mergeCell ref="A64:A65"/>
    <mergeCell ref="C55:C58"/>
    <mergeCell ref="M55:M58"/>
    <mergeCell ref="M70:M73"/>
    <mergeCell ref="A70:B73"/>
    <mergeCell ref="C70:D70"/>
    <mergeCell ref="C72:D72"/>
    <mergeCell ref="C73:D73"/>
    <mergeCell ref="C71:D71"/>
    <mergeCell ref="M68:M69"/>
    <mergeCell ref="A68:B69"/>
    <mergeCell ref="C68:D68"/>
    <mergeCell ref="A66:A67"/>
    <mergeCell ref="B66:B67"/>
    <mergeCell ref="C66:C67"/>
    <mergeCell ref="B64:B65"/>
    <mergeCell ref="C64:C65"/>
    <mergeCell ref="C60:D60"/>
    <mergeCell ref="C61:D61"/>
    <mergeCell ref="L70:L73"/>
    <mergeCell ref="L59:L62"/>
    <mergeCell ref="M26:M29"/>
    <mergeCell ref="B26:B29"/>
    <mergeCell ref="M30:M33"/>
    <mergeCell ref="M34:M37"/>
    <mergeCell ref="M59:M62"/>
    <mergeCell ref="C62:D62"/>
    <mergeCell ref="A59:B62"/>
    <mergeCell ref="B47:B50"/>
    <mergeCell ref="C47:C50"/>
    <mergeCell ref="C59:D59"/>
    <mergeCell ref="B55:B58"/>
    <mergeCell ref="L30:L37"/>
    <mergeCell ref="L43:L58"/>
    <mergeCell ref="A26:A29"/>
    <mergeCell ref="A34:A37"/>
    <mergeCell ref="B34:B37"/>
    <mergeCell ref="A30:A33"/>
    <mergeCell ref="A55:A58"/>
    <mergeCell ref="M51:M54"/>
    <mergeCell ref="C51:C54"/>
    <mergeCell ref="A43:A46"/>
    <mergeCell ref="A47:A50"/>
    <mergeCell ref="C30:C33"/>
    <mergeCell ref="B43:B46"/>
    <mergeCell ref="C43:C46"/>
    <mergeCell ref="B30:B33"/>
    <mergeCell ref="C34:C37"/>
    <mergeCell ref="A38:B41"/>
    <mergeCell ref="C38:D38"/>
    <mergeCell ref="C40:D40"/>
    <mergeCell ref="M43:M46"/>
    <mergeCell ref="J1:M4"/>
    <mergeCell ref="A2:I2"/>
    <mergeCell ref="A3:I3"/>
    <mergeCell ref="B15:B17"/>
    <mergeCell ref="C9:C11"/>
    <mergeCell ref="M9:M11"/>
    <mergeCell ref="C12:C14"/>
    <mergeCell ref="B12:B14"/>
    <mergeCell ref="A12:A14"/>
    <mergeCell ref="F5:F6"/>
    <mergeCell ref="L5:L6"/>
    <mergeCell ref="M5:M6"/>
    <mergeCell ref="L9:L29"/>
    <mergeCell ref="M22:M25"/>
    <mergeCell ref="C26:C29"/>
  </mergeCells>
  <pageMargins left="0.25" right="0.25" top="0.75" bottom="0.75" header="0.3" footer="0.3"/>
  <pageSetup paperSize="9" scale="71" fitToHeight="0" orientation="landscape" r:id="rId1"/>
  <headerFooter alignWithMargins="0"/>
  <rowBreaks count="2" manualBreakCount="2">
    <brk id="29" max="12" man="1"/>
    <brk id="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2022-11-16T12:53:01Z</cp:lastPrinted>
  <dcterms:created xsi:type="dcterms:W3CDTF">2015-11-19T06:52:46Z</dcterms:created>
  <dcterms:modified xsi:type="dcterms:W3CDTF">2022-11-30T15:52:41Z</dcterms:modified>
</cp:coreProperties>
</file>