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karova.DOMOD\Desktop\ПРИЗЫВ\661\"/>
    </mc:Choice>
  </mc:AlternateContent>
  <bookViews>
    <workbookView xWindow="0" yWindow="0" windowWidth="28800" windowHeight="12000"/>
  </bookViews>
  <sheets>
    <sheet name="1. Паспорт программы" sheetId="1" r:id="rId1"/>
    <sheet name="4. Целевые показатели" sheetId="3" r:id="rId2"/>
    <sheet name="7. Мероприятия" sheetId="5" r:id="rId3"/>
  </sheets>
  <definedNames>
    <definedName name="_xlnm.Print_Area" localSheetId="0">'1. Паспорт программы'!$B$11:$H$33</definedName>
    <definedName name="_xlnm.Print_Area" localSheetId="1">'4. Целевые показатели'!$A$1:$L$20</definedName>
    <definedName name="_xlnm.Print_Area" localSheetId="2">'7. Мероприятия'!$A$1:$S$148</definedName>
  </definedNames>
  <calcPr calcId="152511" refMode="R1C1"/>
</workbook>
</file>

<file path=xl/calcChain.xml><?xml version="1.0" encoding="utf-8"?>
<calcChain xmlns="http://schemas.openxmlformats.org/spreadsheetml/2006/main">
  <c r="N97" i="5" l="1"/>
  <c r="M97" i="5"/>
  <c r="F97" i="5"/>
  <c r="H97" i="5"/>
  <c r="G97" i="5"/>
  <c r="E97" i="5"/>
  <c r="H76" i="5" l="1"/>
  <c r="H86" i="5"/>
  <c r="H15" i="5" l="1"/>
  <c r="N15" i="5"/>
  <c r="M15" i="5"/>
  <c r="F15" i="5"/>
  <c r="H16" i="5"/>
  <c r="H17" i="5"/>
  <c r="N16" i="5"/>
  <c r="M16" i="5"/>
  <c r="G16" i="5"/>
  <c r="F16" i="5"/>
  <c r="E16" i="5"/>
  <c r="N17" i="5"/>
  <c r="M17" i="5"/>
  <c r="G17" i="5"/>
  <c r="G15" i="5" s="1"/>
  <c r="F17" i="5"/>
  <c r="F128" i="5" l="1"/>
  <c r="E121" i="5"/>
  <c r="E110" i="5" s="1"/>
  <c r="E120" i="5"/>
  <c r="N119" i="5"/>
  <c r="M119" i="5"/>
  <c r="G119" i="5"/>
  <c r="F119" i="5"/>
  <c r="E115" i="5"/>
  <c r="E111" i="5" s="1"/>
  <c r="E114" i="5"/>
  <c r="E113" i="5"/>
  <c r="N112" i="5"/>
  <c r="M112" i="5"/>
  <c r="G112" i="5"/>
  <c r="F112" i="5"/>
  <c r="N111" i="5"/>
  <c r="M111" i="5"/>
  <c r="G111" i="5"/>
  <c r="F111" i="5"/>
  <c r="N110" i="5"/>
  <c r="M110" i="5"/>
  <c r="G110" i="5"/>
  <c r="F110" i="5"/>
  <c r="N109" i="5"/>
  <c r="N108" i="5" s="1"/>
  <c r="M109" i="5"/>
  <c r="G109" i="5"/>
  <c r="G108" i="5" s="1"/>
  <c r="F109" i="5"/>
  <c r="E109" i="5"/>
  <c r="F108" i="5"/>
  <c r="E119" i="5" l="1"/>
  <c r="M108" i="5"/>
  <c r="E112" i="5"/>
  <c r="E108" i="5"/>
  <c r="N137" i="5" l="1"/>
  <c r="N145" i="5" s="1"/>
  <c r="M137" i="5"/>
  <c r="M145" i="5" s="1"/>
  <c r="H137" i="5"/>
  <c r="H145" i="5" s="1"/>
  <c r="G137" i="5"/>
  <c r="G145" i="5" s="1"/>
  <c r="F137" i="5"/>
  <c r="F145" i="5" s="1"/>
  <c r="H138" i="5"/>
  <c r="M138" i="5"/>
  <c r="E145" i="5" l="1"/>
  <c r="E137" i="5"/>
  <c r="F7" i="5" l="1"/>
  <c r="F8" i="5"/>
  <c r="H98" i="5" l="1"/>
  <c r="N98" i="5"/>
  <c r="M98" i="5"/>
  <c r="G98" i="5"/>
  <c r="F98" i="5"/>
  <c r="N99" i="5"/>
  <c r="N127" i="5" s="1"/>
  <c r="M99" i="5"/>
  <c r="M127" i="5" s="1"/>
  <c r="H99" i="5"/>
  <c r="H127" i="5" s="1"/>
  <c r="G99" i="5"/>
  <c r="G127" i="5" s="1"/>
  <c r="F99" i="5"/>
  <c r="F127" i="5" s="1"/>
  <c r="N100" i="5"/>
  <c r="M100" i="5"/>
  <c r="H100" i="5"/>
  <c r="G100" i="5"/>
  <c r="F100" i="5"/>
  <c r="N101" i="5"/>
  <c r="M101" i="5"/>
  <c r="H101" i="5"/>
  <c r="G101" i="5"/>
  <c r="F101" i="5"/>
  <c r="M85" i="5" l="1"/>
  <c r="N85" i="5"/>
  <c r="N67" i="5"/>
  <c r="N66" i="5" s="1"/>
  <c r="N68" i="5"/>
  <c r="E148" i="5" l="1"/>
  <c r="E147" i="5"/>
  <c r="E140" i="5"/>
  <c r="E139" i="5"/>
  <c r="E143" i="5"/>
  <c r="E138" i="5" l="1"/>
  <c r="E10" i="5"/>
  <c r="E11" i="5"/>
  <c r="E19" i="5"/>
  <c r="E20" i="5"/>
  <c r="E27" i="5"/>
  <c r="E28" i="5"/>
  <c r="E38" i="5"/>
  <c r="E39" i="5"/>
  <c r="E47" i="5"/>
  <c r="E52" i="5"/>
  <c r="E57" i="5"/>
  <c r="E62" i="5"/>
  <c r="E69" i="5"/>
  <c r="E76" i="5"/>
  <c r="E81" i="5"/>
  <c r="E86" i="5"/>
  <c r="E93" i="5"/>
  <c r="E102" i="5"/>
  <c r="E103" i="5"/>
  <c r="E99" i="5" s="1"/>
  <c r="E127" i="5" s="1"/>
  <c r="E104" i="5"/>
  <c r="E100" i="5" s="1"/>
  <c r="E129" i="5"/>
  <c r="E17" i="5" l="1"/>
  <c r="E15" i="5" s="1"/>
  <c r="E98" i="5"/>
  <c r="E101" i="5"/>
  <c r="E197" i="5"/>
  <c r="E196" i="5"/>
  <c r="E189" i="5"/>
  <c r="E188" i="5"/>
  <c r="N187" i="5"/>
  <c r="M187" i="5"/>
  <c r="H187" i="5"/>
  <c r="G187" i="5"/>
  <c r="F187" i="5"/>
  <c r="E183" i="5"/>
  <c r="E182" i="5"/>
  <c r="N181" i="5"/>
  <c r="M181" i="5"/>
  <c r="H181" i="5"/>
  <c r="G181" i="5"/>
  <c r="F181" i="5"/>
  <c r="N180" i="5"/>
  <c r="M180" i="5"/>
  <c r="H180" i="5"/>
  <c r="G180" i="5"/>
  <c r="F180" i="5"/>
  <c r="N179" i="5"/>
  <c r="M179" i="5"/>
  <c r="H179" i="5"/>
  <c r="G179" i="5"/>
  <c r="F179" i="5"/>
  <c r="G172" i="5"/>
  <c r="F172" i="5"/>
  <c r="E168" i="5"/>
  <c r="E159" i="5" s="1"/>
  <c r="E167" i="5"/>
  <c r="N166" i="5"/>
  <c r="M166" i="5"/>
  <c r="H166" i="5"/>
  <c r="G166" i="5"/>
  <c r="F166" i="5"/>
  <c r="E161" i="5"/>
  <c r="E160" i="5" s="1"/>
  <c r="N160" i="5"/>
  <c r="M160" i="5"/>
  <c r="H160" i="5"/>
  <c r="G160" i="5"/>
  <c r="F160" i="5"/>
  <c r="N159" i="5"/>
  <c r="M159" i="5"/>
  <c r="H159" i="5"/>
  <c r="G159" i="5"/>
  <c r="F159" i="5"/>
  <c r="N158" i="5"/>
  <c r="M158" i="5"/>
  <c r="H158" i="5"/>
  <c r="G158" i="5"/>
  <c r="F158" i="5"/>
  <c r="E142" i="5"/>
  <c r="E141" i="5" s="1"/>
  <c r="N141" i="5"/>
  <c r="M141" i="5"/>
  <c r="H141" i="5"/>
  <c r="G141" i="5"/>
  <c r="F141" i="5"/>
  <c r="N138" i="5"/>
  <c r="G138" i="5"/>
  <c r="F138" i="5"/>
  <c r="N136" i="5"/>
  <c r="M136" i="5"/>
  <c r="H136" i="5"/>
  <c r="H135" i="5" s="1"/>
  <c r="G136" i="5"/>
  <c r="F136" i="5"/>
  <c r="F135" i="5" s="1"/>
  <c r="N128" i="5"/>
  <c r="M128" i="5"/>
  <c r="H128" i="5"/>
  <c r="F32" i="1" s="1"/>
  <c r="G128" i="5"/>
  <c r="E32" i="1" s="1"/>
  <c r="N92" i="5"/>
  <c r="N91" i="5" s="1"/>
  <c r="M92" i="5"/>
  <c r="M91" i="5" s="1"/>
  <c r="M90" i="5" s="1"/>
  <c r="H92" i="5"/>
  <c r="G92" i="5"/>
  <c r="G91" i="5" s="1"/>
  <c r="G90" i="5" s="1"/>
  <c r="F92" i="5"/>
  <c r="F91" i="5" s="1"/>
  <c r="E92" i="5"/>
  <c r="H91" i="5"/>
  <c r="H85" i="5"/>
  <c r="G85" i="5"/>
  <c r="F85" i="5"/>
  <c r="E85" i="5"/>
  <c r="E80" i="5"/>
  <c r="N80" i="5"/>
  <c r="M80" i="5"/>
  <c r="H80" i="5"/>
  <c r="G80" i="5"/>
  <c r="F80" i="5"/>
  <c r="E75" i="5"/>
  <c r="N75" i="5"/>
  <c r="M75" i="5"/>
  <c r="H75" i="5"/>
  <c r="G75" i="5"/>
  <c r="F75" i="5"/>
  <c r="N74" i="5"/>
  <c r="N73" i="5" s="1"/>
  <c r="M74" i="5"/>
  <c r="H74" i="5"/>
  <c r="G74" i="5"/>
  <c r="G73" i="5" s="1"/>
  <c r="F74" i="5"/>
  <c r="F73" i="5" s="1"/>
  <c r="M68" i="5"/>
  <c r="H68" i="5"/>
  <c r="G68" i="5"/>
  <c r="F68" i="5"/>
  <c r="E68" i="5"/>
  <c r="M67" i="5"/>
  <c r="H67" i="5"/>
  <c r="H66" i="5" s="1"/>
  <c r="G67" i="5"/>
  <c r="G66" i="5" s="1"/>
  <c r="F67" i="5"/>
  <c r="M66" i="5"/>
  <c r="E61" i="5"/>
  <c r="N61" i="5"/>
  <c r="M61" i="5"/>
  <c r="H61" i="5"/>
  <c r="G61" i="5"/>
  <c r="F61" i="5"/>
  <c r="E56" i="5"/>
  <c r="N56" i="5"/>
  <c r="M56" i="5"/>
  <c r="H56" i="5"/>
  <c r="G56" i="5"/>
  <c r="F56" i="5"/>
  <c r="N51" i="5"/>
  <c r="M51" i="5"/>
  <c r="H51" i="5"/>
  <c r="G51" i="5"/>
  <c r="F51" i="5"/>
  <c r="E51" i="5"/>
  <c r="N46" i="5"/>
  <c r="M46" i="5"/>
  <c r="H46" i="5"/>
  <c r="G46" i="5"/>
  <c r="F46" i="5"/>
  <c r="N37" i="5"/>
  <c r="M37" i="5"/>
  <c r="H37" i="5"/>
  <c r="G37" i="5"/>
  <c r="F37" i="5"/>
  <c r="N36" i="5"/>
  <c r="M36" i="5"/>
  <c r="H36" i="5"/>
  <c r="G36" i="5"/>
  <c r="F36" i="5"/>
  <c r="N35" i="5"/>
  <c r="N126" i="5" s="1"/>
  <c r="N125" i="5" s="1"/>
  <c r="M35" i="5"/>
  <c r="H35" i="5"/>
  <c r="H126" i="5" s="1"/>
  <c r="H125" i="5" s="1"/>
  <c r="G35" i="5"/>
  <c r="G126" i="5" s="1"/>
  <c r="G125" i="5" s="1"/>
  <c r="F35" i="5"/>
  <c r="F126" i="5" s="1"/>
  <c r="F125" i="5" s="1"/>
  <c r="N18" i="5"/>
  <c r="M18" i="5"/>
  <c r="H18" i="5"/>
  <c r="G18" i="5"/>
  <c r="F18" i="5"/>
  <c r="N9" i="5"/>
  <c r="M9" i="5"/>
  <c r="H9" i="5"/>
  <c r="G9" i="5"/>
  <c r="F9" i="5"/>
  <c r="N8" i="5"/>
  <c r="N25" i="5" s="1"/>
  <c r="M8" i="5"/>
  <c r="H8" i="5"/>
  <c r="H25" i="5" s="1"/>
  <c r="G8" i="5"/>
  <c r="G25" i="5" s="1"/>
  <c r="N7" i="5"/>
  <c r="N6" i="5" s="1"/>
  <c r="M7" i="5"/>
  <c r="H7" i="5"/>
  <c r="G7" i="5"/>
  <c r="G26" i="5" s="1"/>
  <c r="F26" i="5"/>
  <c r="N194" i="5" l="1"/>
  <c r="M126" i="5"/>
  <c r="M125" i="5" s="1"/>
  <c r="H157" i="5"/>
  <c r="F157" i="5"/>
  <c r="E180" i="5"/>
  <c r="E194" i="5" s="1"/>
  <c r="G34" i="5"/>
  <c r="H194" i="5"/>
  <c r="H178" i="5"/>
  <c r="E187" i="5"/>
  <c r="F25" i="5"/>
  <c r="F24" i="5" s="1"/>
  <c r="G146" i="5"/>
  <c r="G144" i="5" s="1"/>
  <c r="G135" i="5"/>
  <c r="H195" i="5"/>
  <c r="E181" i="5"/>
  <c r="M157" i="5"/>
  <c r="E37" i="5"/>
  <c r="M146" i="5"/>
  <c r="M144" i="5" s="1"/>
  <c r="M135" i="5"/>
  <c r="N157" i="5"/>
  <c r="N146" i="5"/>
  <c r="N144" i="5" s="1"/>
  <c r="N135" i="5"/>
  <c r="G194" i="5"/>
  <c r="E158" i="5"/>
  <c r="E157" i="5" s="1"/>
  <c r="M178" i="5"/>
  <c r="F194" i="5"/>
  <c r="N178" i="5"/>
  <c r="G6" i="5"/>
  <c r="E8" i="5"/>
  <c r="E18" i="5"/>
  <c r="E35" i="5"/>
  <c r="H34" i="5"/>
  <c r="F90" i="5"/>
  <c r="E91" i="5"/>
  <c r="E90" i="5" s="1"/>
  <c r="E128" i="5"/>
  <c r="E179" i="5"/>
  <c r="E178" i="5" s="1"/>
  <c r="E46" i="5"/>
  <c r="H6" i="5"/>
  <c r="G24" i="5"/>
  <c r="E9" i="5"/>
  <c r="E36" i="5"/>
  <c r="F34" i="5"/>
  <c r="E67" i="5"/>
  <c r="E66" i="5" s="1"/>
  <c r="F146" i="5"/>
  <c r="F144" i="5" s="1"/>
  <c r="E136" i="5"/>
  <c r="E135" i="5" s="1"/>
  <c r="G195" i="5"/>
  <c r="M194" i="5"/>
  <c r="M195" i="5"/>
  <c r="M6" i="5"/>
  <c r="E7" i="5"/>
  <c r="M26" i="5"/>
  <c r="H26" i="5"/>
  <c r="N26" i="5"/>
  <c r="N24" i="5" s="1"/>
  <c r="N34" i="5"/>
  <c r="H73" i="5"/>
  <c r="E74" i="5"/>
  <c r="E73" i="5" s="1"/>
  <c r="G157" i="5"/>
  <c r="N90" i="5"/>
  <c r="F66" i="5"/>
  <c r="F178" i="5"/>
  <c r="F195" i="5"/>
  <c r="N195" i="5"/>
  <c r="N193" i="5" s="1"/>
  <c r="M25" i="5"/>
  <c r="H146" i="5"/>
  <c r="H144" i="5" s="1"/>
  <c r="F6" i="5"/>
  <c r="M34" i="5"/>
  <c r="M73" i="5"/>
  <c r="H90" i="5"/>
  <c r="E166" i="5"/>
  <c r="G178" i="5"/>
  <c r="E126" i="5" l="1"/>
  <c r="E125" i="5" s="1"/>
  <c r="E33" i="1"/>
  <c r="M193" i="5"/>
  <c r="E195" i="5"/>
  <c r="E193" i="5" s="1"/>
  <c r="H193" i="5"/>
  <c r="F193" i="5"/>
  <c r="E34" i="1"/>
  <c r="E6" i="5"/>
  <c r="F33" i="1"/>
  <c r="E146" i="5"/>
  <c r="E144" i="5" s="1"/>
  <c r="G193" i="5"/>
  <c r="E26" i="5"/>
  <c r="E34" i="5"/>
  <c r="H24" i="5"/>
  <c r="M24" i="5"/>
  <c r="E25" i="5"/>
  <c r="F34" i="1"/>
  <c r="E36" i="1" l="1"/>
  <c r="F36" i="1"/>
  <c r="E24" i="5"/>
  <c r="H32" i="1"/>
  <c r="G32" i="1"/>
  <c r="D32" i="1"/>
  <c r="C35" i="1" l="1"/>
  <c r="C32" i="1" l="1"/>
  <c r="H34" i="1" l="1"/>
  <c r="G34" i="1" l="1"/>
  <c r="H33" i="1" l="1"/>
  <c r="H36" i="1" s="1"/>
  <c r="G33" i="1"/>
  <c r="G36" i="1" s="1"/>
  <c r="D33" i="1" l="1"/>
  <c r="D34" i="1"/>
  <c r="D36" i="1" l="1"/>
  <c r="C34" i="1" l="1"/>
  <c r="C36" i="1" l="1"/>
  <c r="C33" i="1"/>
</calcChain>
</file>

<file path=xl/sharedStrings.xml><?xml version="1.0" encoding="utf-8"?>
<sst xmlns="http://schemas.openxmlformats.org/spreadsheetml/2006/main" count="769" uniqueCount="220">
  <si>
    <t>городского округа Домодедово</t>
  </si>
  <si>
    <t>"Цифровое муниципальное образование"</t>
  </si>
  <si>
    <t>Координатор муниципальной программы</t>
  </si>
  <si>
    <t>Цели муниципальной программы</t>
  </si>
  <si>
    <t>Перечень подпрограмм</t>
  </si>
  <si>
    <t>Расходы  (тыс. руб.)</t>
  </si>
  <si>
    <t>Всего</t>
  </si>
  <si>
    <t>Средства федерального бюджета</t>
  </si>
  <si>
    <t>Средства бюджета Московской области</t>
  </si>
  <si>
    <t>Средства бюджета городского округа Домодедово</t>
  </si>
  <si>
    <t>Внебюджетные средства</t>
  </si>
  <si>
    <t>Всего, в том числе по годам</t>
  </si>
  <si>
    <t>2023 год</t>
  </si>
  <si>
    <t>2024 год</t>
  </si>
  <si>
    <t>Итого</t>
  </si>
  <si>
    <t>№ п/п</t>
  </si>
  <si>
    <t>Планируемые результаты реализации муниципальной программы</t>
  </si>
  <si>
    <t>Тип показателя</t>
  </si>
  <si>
    <t>Единица измерения</t>
  </si>
  <si>
    <t>Планируемое значение показателя по годам реализации</t>
  </si>
  <si>
    <t>1</t>
  </si>
  <si>
    <t>процент</t>
  </si>
  <si>
    <t>2</t>
  </si>
  <si>
    <t>Доля рабочих мест, обеспеченных необходимым компьютерным оборудованием и услугами связи в соответствии с требованиями нормативных правовых актов Московской области</t>
  </si>
  <si>
    <t>Стоимостная доля закупаемого и (или) арендуемого ОМСУ муниципального образования Московской области отечественного программного обеспечения</t>
  </si>
  <si>
    <t>Увеличение доли защищенных по требованиям безопасности информации информационных систем, используемых ОМСУ муниципального образования Московской области, в соответствии с категорией обрабатываемой информации, а также персональных компьютеров, используемых на рабочих местах работников, обеспеченных антивирусным программным обеспечением с регулярным обновлением соответствующих баз</t>
  </si>
  <si>
    <t>Доля работников ОМСУ муниципального образования Московской области, обеспеченных средствами электронной подписи в соответствии с установленными требованиями</t>
  </si>
  <si>
    <t>Доля муниципальных (государственных) услуг, предоставленных без нарушения регламентного срока при оказании услуг в электронном виде на региональном портале государственных услуг</t>
  </si>
  <si>
    <t>Доля обращений за получением муниципальных (государственных) услуг в электронном виде с использованием РПГУ без необходимости личного посещения органов местного самоуправления и МФЦ от общего количества таких услуг</t>
  </si>
  <si>
    <t>1.1.</t>
  </si>
  <si>
    <t>Средства бюджета го Домодедово</t>
  </si>
  <si>
    <t>1.2.</t>
  </si>
  <si>
    <t>2.1.</t>
  </si>
  <si>
    <t>3.1.</t>
  </si>
  <si>
    <t>3.2.</t>
  </si>
  <si>
    <t>Мероприятие 01.01. Обеспечение доступности для населения муниципального образования Московской области современных услуг широкополосного доступа в сеть Интернет</t>
  </si>
  <si>
    <t>Итого, в том числе:</t>
  </si>
  <si>
    <t>Внебюджетные источники</t>
  </si>
  <si>
    <t>Мероприятие 01.02. Обеспечение ОМСУ муниципального образования Московской области широкополосным доступом в сеть Интернет, телефонной связью, иными услугами электросвязи</t>
  </si>
  <si>
    <t>1.3.</t>
  </si>
  <si>
    <t>Мероприятие 01.03. Подключение ОМСУ муниципального образования Московской области к единой интегрированной мультисервисной телекоммуникационной сети Правительства Московской области для нужд ОМСУ муниципального образования Московской области и обеспечения совместной работы в ней</t>
  </si>
  <si>
    <t>1.4.</t>
  </si>
  <si>
    <t>Мероприятие 01.04. Обеспечение оборудованием и поддержание его работоспособности</t>
  </si>
  <si>
    <t>1.5.</t>
  </si>
  <si>
    <t>Мероприятие 03.01. Обеспечение программными продуктами</t>
  </si>
  <si>
    <t>Мероприятие 03.02. Внедрение и сопровождение информационных систем поддержки оказания государственных и муниципальных услуг и обеспечивающих функций и контроля результативности деятельности ОМСУ муниципального образования Московской области</t>
  </si>
  <si>
    <t>3.3.</t>
  </si>
  <si>
    <t>Мероприятие 03.03. Развитие и сопровождение муниципальных информационных систем обеспечения деятельности ОМСУ муниципального образования Московской области</t>
  </si>
  <si>
    <t>4.1.</t>
  </si>
  <si>
    <t>Мероприятие 04.01. Обеспечение муниципальных учреждений культуры доступом в информационно-телекоммуникационную сеть Интернет</t>
  </si>
  <si>
    <t>5.1.</t>
  </si>
  <si>
    <t>Средства Федерального бюджета</t>
  </si>
  <si>
    <t>№№ п/п</t>
  </si>
  <si>
    <t>Мероприятия по реализации подпрограммы</t>
  </si>
  <si>
    <t>Срок исполнения мероприятия</t>
  </si>
  <si>
    <t>Источники финансирования</t>
  </si>
  <si>
    <t>Ответственный за выполнение мероприятия подпрограммы</t>
  </si>
  <si>
    <t>(годы)</t>
  </si>
  <si>
    <t>(тыс. руб.)</t>
  </si>
  <si>
    <t>1.</t>
  </si>
  <si>
    <t>МБУ «МФЦ Домодедово»</t>
  </si>
  <si>
    <t>2.</t>
  </si>
  <si>
    <t>3.</t>
  </si>
  <si>
    <t>ИТОГО по подпрограмме I</t>
  </si>
  <si>
    <t>Всего, в том числе</t>
  </si>
  <si>
    <t>Основное мероприятие 01. Информационная инфраструктура</t>
  </si>
  <si>
    <t>Служба информационного и технического обеспечения</t>
  </si>
  <si>
    <t>Управление образования</t>
  </si>
  <si>
    <t>Основное мероприятие 02. Информационная безопасность</t>
  </si>
  <si>
    <t>Сектор режима и защиты информации</t>
  </si>
  <si>
    <t>Основное мероприятие 03. Цифровое государственное управление</t>
  </si>
  <si>
    <t>4.</t>
  </si>
  <si>
    <t>Основное мероприятие 04. Цифровая культура</t>
  </si>
  <si>
    <t>Комитет по культуре, спорту и делам молодежи</t>
  </si>
  <si>
    <t>5.</t>
  </si>
  <si>
    <t>ИТОГО по подпрограмме II</t>
  </si>
  <si>
    <t>2025 год</t>
  </si>
  <si>
    <t>2026 год</t>
  </si>
  <si>
    <t>2027 год</t>
  </si>
  <si>
    <t>2023-2027</t>
  </si>
  <si>
    <t>Основное мероприятие 01. Организация деятельности многофункциональных центров предоставления государственных и муниципальных услуг</t>
  </si>
  <si>
    <t>Мероприятие 01.01. Софинансирование расходов на организацию деятельности многофункциональных центров предоставления государственных и муниципальных услуг</t>
  </si>
  <si>
    <t>Основное мероприятие 01 Создание условий для реализации полномочий органов местного самоуправления</t>
  </si>
  <si>
    <t>Мероприятие 01.01 Расходы на обеспечение деятельности (оказание услуг) муниципальных учреждений - многофункциональный центр  предоставления государственных и муниципальных услуг</t>
  </si>
  <si>
    <t>Мероприятие 01.02 Обеспечение оборудованием и поддержание работоспособности многофункциональных центров предоставления государственных и муниципальных услуг</t>
  </si>
  <si>
    <t>ИТОГО по подпрограмме III</t>
  </si>
  <si>
    <t>Быстро/качественно решаем - Доля сообщений, отправленных на портал «Добродел» пользователями с подтвержденной учётной записью ЕСИА, которые имеют признак повторной отправки, повторного переноса сроков решения, нарушения срока предоставления ответа</t>
  </si>
  <si>
    <t>x</t>
  </si>
  <si>
    <t>_</t>
  </si>
  <si>
    <t>Приложение к  постановлению Администрации</t>
  </si>
  <si>
    <t>Краткая характеристика подпрограмм</t>
  </si>
  <si>
    <t xml:space="preserve">Базовое значение </t>
  </si>
  <si>
    <t>Ответственный за достижение показателя</t>
  </si>
  <si>
    <t xml:space="preserve">Номер подпрограммы, мероприятий, оказывающих влияние на достижение показателя (Y.ХХ.ZZ) </t>
  </si>
  <si>
    <t>МБУ МФЦ</t>
  </si>
  <si>
    <t>2.02.01</t>
  </si>
  <si>
    <t>2.03.02</t>
  </si>
  <si>
    <t xml:space="preserve">Количество выплат стимулирующего характера (единица) </t>
  </si>
  <si>
    <t>1.1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</si>
  <si>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</si>
  <si>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</si>
  <si>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</si>
  <si>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</si>
  <si>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</si>
  <si>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</si>
  <si>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</si>
  <si>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</si>
  <si>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</si>
  <si>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I. Стимулирование МФЦ к качественному предоставлению государственных и муниципальных услуг и сохранению кадрового потенциала МФЦ</t>
  </si>
  <si>
    <t>II. Реализация региональных проектов по цифровизации в рамках государственной программы Московской области "Цифровое Подмосковье", национального проекта "Образование". Реализация мероприятий по увеличению числа граждан, пользующихся электронными сервисами учреждений культуры, и мероприятий по развитию региональных и муниципальных информационных систем</t>
  </si>
  <si>
    <t>III. Создание условий для обеспечения деятельности многофункционального центра  предоставления государственных и муниципальных услуг городского округа Домодедово Московской обасти</t>
  </si>
  <si>
    <t>1. Паспорт муниципальной программы</t>
  </si>
  <si>
    <t xml:space="preserve">4. Целевые показатели муниципальной программы городского округа Домодедово  «Цифровое муниципальное образование» </t>
  </si>
  <si>
    <t>1. Повышение качества  государственных и муниципальных услуг, оказываемых населению на территории городского округа Домодедово, обеспечение удобства получения и снижение сроков их оказания.</t>
  </si>
  <si>
    <t>2. Повышение эффективности муниципального управления в целях создания и  развития цифровой экономики за счет широкого внедрения информационно-коммуникационных технологий в деятельность органов местного самоуправления, муниципальных учреждений и предприятий городского округа Домодедово</t>
  </si>
  <si>
    <t>Муниципальные заказчики подпрограмм</t>
  </si>
  <si>
    <t>Муниципальное бюджетное учреждение городского округа Домодедово «Многофункциональный центр предоставления государственных и муниципальных услуг»</t>
  </si>
  <si>
    <t>Заказчик муниципальной программы</t>
  </si>
  <si>
    <t>2. Подпрограмма II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</si>
  <si>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Источники финансирования муниципальной программы, 
в том числе по годам реализации программы (тыс. руб.)</t>
  </si>
  <si>
    <t>1. Повышение качества и доступности предоставления государственных и муниципальных услуг на базе  МФЦ   го Домодедово</t>
  </si>
  <si>
    <t>Мероприятие подпрограммы</t>
  </si>
  <si>
    <t>Объем финансирования по годам, (тыс. руб.)</t>
  </si>
  <si>
    <t xml:space="preserve">Всего,              (тыс. руб.)        </t>
  </si>
  <si>
    <t>Сроки исполнения мероприятия</t>
  </si>
  <si>
    <t>2023-й год</t>
  </si>
  <si>
    <t>2024-й год</t>
  </si>
  <si>
    <t>2025-й год</t>
  </si>
  <si>
    <t>2026-й год</t>
  </si>
  <si>
    <t>2027-й год</t>
  </si>
  <si>
    <t>8.1  Перечень мероприятий Подпрограммаы II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</si>
  <si>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 xml:space="preserve"> 8.  Подпрограмма II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</si>
  <si>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 xml:space="preserve">7.1 Перечень мероприятий Подпрограммаы  I «Повышение качества и доступности предоставления государственных и муниципальных услуг на базе многофункциональных центров предоставления государственных и муниципальных услуг» </t>
  </si>
  <si>
    <t>7.  Подпрограмма  I «Повышение качества и доступности предоставления государственных и муниципальных услуг на базе многофункциональных центров предоставления государственных и муниципальных услуг»</t>
  </si>
  <si>
    <t xml:space="preserve"> 9.  Подпрограмма III «Обеспечивающая подпрограмма» муниципальной программы «Цифровое муниципальное образование»</t>
  </si>
  <si>
    <t>9.1  Перечень мероприятий Подпрограммаы III «Обеспечивающая подпрограмма» муниципальной программы «Цифровое муниципальное образование»</t>
  </si>
  <si>
    <t>1. Подпрограмма I «Повышение качества и доступности предоставления государственных и муниципальных услуг на базе многофункциональных центров предоставления государственных и муниципальных услуг"</t>
  </si>
  <si>
    <t>3. Создание условий для реализации полномочий  многофункционального центра  предоставления государственных и муниципальных услуг городского округа Домодедово Московской области</t>
  </si>
  <si>
    <t xml:space="preserve">3. Подпрограмма III «Обеспечивающая подпрограмма» </t>
  </si>
  <si>
    <t>Служба информационного и технического обеспечения Администрации городского округа Домодедово</t>
  </si>
  <si>
    <t xml:space="preserve">Муниципальная программа городского округа Домодедово "Цифровое муниципальное образование" 
«________________________________»
</t>
  </si>
  <si>
    <t>от 31.10.2022г. № 3298</t>
  </si>
  <si>
    <t xml:space="preserve">городского округа Домодедово </t>
  </si>
  <si>
    <t>"Утверждена  постановлением Администрации</t>
  </si>
  <si>
    <t>2.2.</t>
  </si>
  <si>
    <t>Управление строительства и городской инфраструктуры</t>
  </si>
  <si>
    <t>-</t>
  </si>
  <si>
    <t>Мероприятие 02.01. Приобретение, установка, настройка, монтаж и техническое обслуживание сертифицированных по требованиям безопасности информации технических, программных и программно-технических средств защиты конфиденциальной информации и персональных данных, антивирусного программного обеспечения, средств электронной подписи, средств защиты информационно-технологической и телекоммуникационной инфраструктуры от компьютерных атак, средств автоматизации деятельности по защите информации, а также проведение мероприятий по защите информации и аттестации по требованиям безопасности информации объектов информатизации, ЦОД и ИС, используемых ОМСУ муниципального образования Московской области</t>
  </si>
  <si>
    <t>9 месяцев</t>
  </si>
  <si>
    <t>Доля юридически значимого электронного документооборота в органах местного самоуправления и подведомственных им учреждениях в Московской области</t>
  </si>
  <si>
    <t xml:space="preserve">Доля домохозяйств, которым обеспечена возможность фиксированного широкополосного доступа к информационно-телекоммуникационной сети «Интернет» </t>
  </si>
  <si>
    <t>2.01.01</t>
  </si>
  <si>
    <t>Управление строительства и городской инфраструктуры, Управление ЖКХ</t>
  </si>
  <si>
    <t xml:space="preserve">     10.  Подпрограмма IV «Развитие архивного дела» муниципальной программы «Цифровое муниципальное образование»</t>
  </si>
  <si>
    <t xml:space="preserve">     10.1  Перечень мероприятий Подпрограммаы  IV «Развитие архивного дела» муниципальной программы «Цифровое муниципальное образование»</t>
  </si>
  <si>
    <t>Основное мероприятие 01 Хранение, комплектование, учет и использование архивных документов в муниципальных архивах</t>
  </si>
  <si>
    <t>Мероприятие 01.01 Укрепление материально-технической базы и проведение капитального (текущего) ремонта муниципального архива</t>
  </si>
  <si>
    <t>Оказано услуг (проведено работ) по укреплению материально-технической базы муниципального архива за отчетный период, (единица)</t>
  </si>
  <si>
    <t>Мероприятие 01.02. Расходы на обеспечение деятельности муниципальных архивов</t>
  </si>
  <si>
    <t>Обеспечено хранение, комплектование, учет и использование архивных документов, относящихся к муниципальной собственности, (единица хранения)</t>
  </si>
  <si>
    <t>1.3</t>
  </si>
  <si>
    <t xml:space="preserve">Мероприятие 01.03
Проведение оцифрования архивных документов
</t>
  </si>
  <si>
    <t>0</t>
  </si>
  <si>
    <t>Средства бюджета         г.о. Домодедово</t>
  </si>
  <si>
    <t>Оцифровано архивных документов за отчетный период, единица хранения</t>
  </si>
  <si>
    <t>Основное мероприятие 02.   Временное хранение, комплектование, учет и использование архивных документов, относящихся к собственности Московской области и временно хранящихся в муниципальных архивах</t>
  </si>
  <si>
    <t>Мероприятие 02.01  Обеспечение переданных полномочий по временному хранению, комплектованию, учету и использованию архивных документов, относящихся  к собственности  Московской  области  и временно хранящихся                  в муниципальных архивах</t>
  </si>
  <si>
    <t>Обеспечено хранение, комплектование, учет и использование архивных документов, относящихся к собственности Московской области, единица хранения</t>
  </si>
  <si>
    <t>Мероприятие 02.02  Проведение капитального (текущего) ремонта и технического переоснащения помещений, выделенных муниципальным архивам</t>
  </si>
  <si>
    <t>Проведен капитальный (текущий) ремонт и/или техническое переоснащение помещений, выделенных для хранения архивных документов, относящихся к собственности Московской области, (единиц)</t>
  </si>
  <si>
    <t>ИТОГО по подпрограмме IV</t>
  </si>
  <si>
    <t>Средства бюджета             г.о. Домодедово</t>
  </si>
  <si>
    <t>4. Повышение уровня сохранности документов Архивного фонда Московской области и других архивных документов</t>
  </si>
  <si>
    <t>4. Подпрограмма IV "Развитие архивного дела"</t>
  </si>
  <si>
    <t>IV. Обеспечение хранения, комплектования, учета и использовавние документов Архивного фонда Московской области и других архивных документов в архивном отделе администрации г.о. Домодедово, оказание государственных и муниципальных услуг в сфере архивного дела</t>
  </si>
  <si>
    <t>Первый заместитель главы городского округа Домодедово Ведерникова М.И.</t>
  </si>
  <si>
    <t>Мероприятие 01.05. Обеспечение организаций дошкольного,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информационно-телекоммуникационную сеть «Интернет» за счет средств местного бюджета</t>
  </si>
  <si>
    <t>Уровень удовлетворенности граждан качеством предоставления государственных и муниципальных услуг в МФЦ</t>
  </si>
  <si>
    <t>2.01.01, 2.01.03,.2.01.04, 2.01.05, 2.04.01</t>
  </si>
  <si>
    <t>2.03.01, 2.03.03</t>
  </si>
  <si>
    <t>В том числе :</t>
  </si>
  <si>
    <t xml:space="preserve">1                                                                  квартал
</t>
  </si>
  <si>
    <t>1 полугодие</t>
  </si>
  <si>
    <t>12 месяцев</t>
  </si>
  <si>
    <t>Итого 2025-й год</t>
  </si>
  <si>
    <t>Управление бухгалтерского учета и отчетности Администрации городского округа Домодедово</t>
  </si>
  <si>
    <t>Результат 1. Домохозяйства обеспечены широкополосным доступом в сеть Интернет (единица)</t>
  </si>
  <si>
    <t>Результат 2. Населенные пункты обеспечены широкополосным доступом в сеть Интернет (единица)</t>
  </si>
  <si>
    <t>Результат 1. ОМСУ обеспечены широкополосным доступом в сеть Интернет, телефонной связью, иными услугами электросвязи (единица)</t>
  </si>
  <si>
    <t>Результат 1. ОМСУ подключены к ЕИМТС Правительства Московской области (единица)</t>
  </si>
  <si>
    <t>Результат 1. ОМСУ обеспечены оборудованием, а также его техническим сопровождением (единица)</t>
  </si>
  <si>
    <t>Результат 1. Организации дошкольного, начального общего, основного общего и среднего общего образования, находящиеся в ведении ОМСУ, обеспечены доступом в информационно-телекоммуникационную сеть «Интернет» (единица)</t>
  </si>
  <si>
    <t>Результат 1. Обеспечено соответствие объектов информатизации требованиям о защите информации ограниченного доступа, не составляющей государственную тайну (единица)</t>
  </si>
  <si>
    <t>Результат 1. Обеспечено функционирование информационных систем поддержки оказания государственных и муниципальных услуг и обеспечивающих функций и контроля результативности деятельности ОМСУ (единица)</t>
  </si>
  <si>
    <t>Результат 1. Обеспечено функционирование муниципальных информационных систем обеспечения деятельности ОМСУ (единица)</t>
  </si>
  <si>
    <t>Результат 1. Муниципальные учреждения культуры обеспечены доступом в информационно-телекоммуникационную сеть Интернет (единица)</t>
  </si>
  <si>
    <t>Результат 1. Обеспечено обновление и техническое обслуживание (ремонт) средств (программного обеспечения и оборудования), приобретённых на реализацию мероприятий в сфере цифровой образовательной среды (единица)</t>
  </si>
  <si>
    <t xml:space="preserve"> Мероприятие 05.01. Обновление и техническое обслуживание (ремонт) средств (программного обеспечения и оборудования) приобретенных для реализацию мероприятий в сфере цифровой образовательной среды</t>
  </si>
  <si>
    <t>Основное мероприятие 05. Цифровая образовательная среда</t>
  </si>
  <si>
    <t>Результат 1. ОМСУ обеспечены программными продуктами согласно заявленной потребности (единица)</t>
  </si>
  <si>
    <t xml:space="preserve">Основное мероприятие 02. Совершенствование системы предоставления государственных 
и муниципальных услуг по принципу «одного окна» в многофункциональных центрах предоставления государственных 
и муниципальных услуг
</t>
  </si>
  <si>
    <t xml:space="preserve">Количество программно-технических комплексов 
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МФЦ, 
в отношении которых осуществлено мероприятие по технической поддержке и обеспечению работоспособности (единица)
</t>
  </si>
  <si>
    <t>Мероприятие 02.06.   Техническая поддержка и обеспечение работоспособности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государственных и муниципальных услуг</t>
  </si>
  <si>
    <t>Целевые показатели (Указ Президента РФ)</t>
  </si>
  <si>
    <t>Целевые показатели (Региональный проект)</t>
  </si>
  <si>
    <t>Целевые показатели (Отраслевой)</t>
  </si>
  <si>
    <t>Показатель муниципальной программы</t>
  </si>
  <si>
    <t xml:space="preserve"> Мероприятие E4.04. Обеспечение образовательных организаций материально-технической базой для внедрения цифровой образовательной среды</t>
  </si>
  <si>
    <t>Образовательные организации обеспечены комплектами оборудования, включающими средства вычислительной техники, программное обеспечение и презентационное оборудование, для внедрения цифровой образовательной среды (единица)</t>
  </si>
  <si>
    <t>Мероприятие E4.05. Мероприятие в рамках ГП МО - Обновление и техническое обслуживание (ремонт) средств (программного обеспечения и оборудования), приобретенных в рамках субсидий на реализацию мероприятий федерального проекта «Цифровая образовательная среда»</t>
  </si>
  <si>
    <t>Обеспечено обновление и техническое обслуживание (ремонт) средств (программного обеспечения и оборудования), приобретённых в рамках субсидий на реализацию мероприятий федерального проекта «Цифровая образовательная среда» (единица)</t>
  </si>
  <si>
    <t>Федеральный проект «Цифровая образовательная среда»</t>
  </si>
  <si>
    <t>6.1.</t>
  </si>
  <si>
    <t>6.2.</t>
  </si>
  <si>
    <t>2.10</t>
  </si>
  <si>
    <t xml:space="preserve">Образовательные организации обеспечены материально-технической базой для внедрения цифровой образовательной среды </t>
  </si>
  <si>
    <t>2.05.01</t>
  </si>
  <si>
    <t xml:space="preserve">1.01.01; 1.02.06
</t>
  </si>
  <si>
    <t>единица</t>
  </si>
  <si>
    <t>от 26.02.2025 № 661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</si>
</sst>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000"/>
    <numFmt numFmtId="166" formatCode="#,##0.00_ ;[Red]\-#,##0.00\ "/>
  </numFmts>
  <fonts count="14" x14ac:knownFonts="1">
    <font>
      <sz val="10"/>
      <color theme="1"/>
      <name val="Arial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6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0" fontId="1" fillId="0" borderId="0">
      <protection locked="0"/>
    </xf>
    <xf numFmtId="0" fontId="1" fillId="0" borderId="0">
      <protection locked="0"/>
    </xf>
    <xf numFmtId="0" fontId="1" fillId="0" borderId="0"/>
  </cellStyleXfs>
  <cellXfs count="187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vertical="center"/>
    </xf>
    <xf numFmtId="49" fontId="3" fillId="3" borderId="1" xfId="3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justify" vertical="center"/>
    </xf>
    <xf numFmtId="0" fontId="2" fillId="0" borderId="0" xfId="0" applyFont="1" applyAlignment="1">
      <alignment vertical="center" wrapText="1"/>
    </xf>
    <xf numFmtId="2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3" borderId="1" xfId="3" applyFont="1" applyFill="1" applyBorder="1" applyAlignment="1">
      <alignment horizontal="center" vertical="center" wrapText="1"/>
    </xf>
    <xf numFmtId="49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3" applyFont="1" applyFill="1" applyBorder="1" applyAlignment="1">
      <alignment vertical="center" wrapText="1"/>
    </xf>
    <xf numFmtId="0" fontId="6" fillId="3" borderId="12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2" fontId="3" fillId="3" borderId="5" xfId="0" applyNumberFormat="1" applyFont="1" applyFill="1" applyBorder="1" applyAlignment="1">
      <alignment horizontal="center" vertical="center" wrapText="1"/>
    </xf>
    <xf numFmtId="0" fontId="9" fillId="3" borderId="1" xfId="1" applyFont="1" applyFill="1" applyBorder="1" applyAlignment="1" applyProtection="1">
      <alignment horizontal="center" vertical="center" wrapText="1"/>
    </xf>
    <xf numFmtId="2" fontId="3" fillId="3" borderId="7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2" fontId="3" fillId="3" borderId="6" xfId="0" applyNumberFormat="1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2" fontId="3" fillId="3" borderId="12" xfId="0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1" xfId="0" applyNumberFormat="1" applyFont="1" applyFill="1" applyBorder="1" applyAlignment="1" applyProtection="1">
      <alignment horizontal="center" vertical="center" wrapText="1"/>
      <protection hidden="1"/>
    </xf>
    <xf numFmtId="2" fontId="6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5" fillId="3" borderId="0" xfId="0" applyFont="1" applyFill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6" fillId="3" borderId="2" xfId="0" applyNumberFormat="1" applyFont="1" applyFill="1" applyBorder="1" applyAlignment="1">
      <alignment horizontal="center" vertical="center" wrapText="1"/>
    </xf>
    <xf numFmtId="0" fontId="9" fillId="3" borderId="5" xfId="1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hidden="1"/>
    </xf>
    <xf numFmtId="2" fontId="6" fillId="3" borderId="2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2" xfId="0" applyNumberFormat="1" applyFont="1" applyFill="1" applyBorder="1" applyAlignment="1" applyProtection="1">
      <alignment horizontal="center" vertical="center" wrapText="1"/>
      <protection hidden="1"/>
    </xf>
    <xf numFmtId="2" fontId="6" fillId="3" borderId="2" xfId="0" applyNumberFormat="1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2" fontId="3" fillId="3" borderId="2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2" fontId="3" fillId="3" borderId="13" xfId="0" applyNumberFormat="1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2" fontId="3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2" fontId="6" fillId="3" borderId="2" xfId="0" applyNumberFormat="1" applyFont="1" applyFill="1" applyBorder="1" applyAlignment="1">
      <alignment horizontal="center" vertical="center" wrapText="1"/>
    </xf>
    <xf numFmtId="2" fontId="3" fillId="3" borderId="13" xfId="0" applyNumberFormat="1" applyFont="1" applyFill="1" applyBorder="1" applyAlignment="1">
      <alignment horizontal="center" vertical="center" wrapText="1"/>
    </xf>
    <xf numFmtId="2" fontId="6" fillId="3" borderId="2" xfId="0" applyNumberFormat="1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hidden="1"/>
    </xf>
    <xf numFmtId="2" fontId="6" fillId="3" borderId="2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2" xfId="0" applyNumberFormat="1" applyFont="1" applyFill="1" applyBorder="1" applyAlignment="1" applyProtection="1">
      <alignment horizontal="center" vertical="center" wrapText="1"/>
      <protection hidden="1"/>
    </xf>
    <xf numFmtId="166" fontId="7" fillId="3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164" fontId="2" fillId="0" borderId="2" xfId="0" applyNumberFormat="1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2" fillId="0" borderId="2" xfId="0" applyFont="1" applyBorder="1" applyAlignment="1" applyProtection="1">
      <alignment horizontal="justify" vertical="center" wrapText="1"/>
      <protection locked="0"/>
    </xf>
    <xf numFmtId="0" fontId="2" fillId="0" borderId="3" xfId="0" applyFont="1" applyBorder="1" applyAlignment="1" applyProtection="1">
      <alignment horizontal="justify" vertical="center" wrapText="1"/>
      <protection locked="0"/>
    </xf>
    <xf numFmtId="0" fontId="2" fillId="0" borderId="4" xfId="0" applyFont="1" applyBorder="1" applyAlignment="1" applyProtection="1">
      <alignment horizontal="justify" vertical="center" wrapText="1"/>
      <protection locked="0"/>
    </xf>
    <xf numFmtId="0" fontId="2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center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justify" vertical="center" wrapText="1"/>
    </xf>
    <xf numFmtId="0" fontId="6" fillId="3" borderId="14" xfId="0" applyFont="1" applyFill="1" applyBorder="1" applyAlignment="1">
      <alignment horizontal="justify" vertical="center" wrapText="1"/>
    </xf>
    <xf numFmtId="0" fontId="6" fillId="3" borderId="11" xfId="0" applyFont="1" applyFill="1" applyBorder="1" applyAlignment="1">
      <alignment horizontal="justify" vertical="center" wrapText="1"/>
    </xf>
    <xf numFmtId="2" fontId="3" fillId="3" borderId="2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9" fillId="3" borderId="5" xfId="1" applyFont="1" applyFill="1" applyBorder="1" applyAlignment="1" applyProtection="1">
      <alignment horizontal="center" vertical="center" wrapText="1"/>
    </xf>
    <xf numFmtId="0" fontId="9" fillId="3" borderId="7" xfId="1" applyFont="1" applyFill="1" applyBorder="1" applyAlignment="1" applyProtection="1">
      <alignment horizontal="center" vertical="center" wrapText="1"/>
    </xf>
    <xf numFmtId="0" fontId="9" fillId="3" borderId="2" xfId="1" applyFont="1" applyFill="1" applyBorder="1" applyAlignment="1" applyProtection="1">
      <alignment horizontal="center" vertical="center" wrapText="1"/>
    </xf>
    <xf numFmtId="0" fontId="9" fillId="3" borderId="3" xfId="1" applyFont="1" applyFill="1" applyBorder="1" applyAlignment="1" applyProtection="1">
      <alignment horizontal="center" vertical="center" wrapText="1"/>
    </xf>
    <xf numFmtId="0" fontId="9" fillId="3" borderId="4" xfId="1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>
      <alignment horizontal="justify" vertical="center" wrapText="1"/>
    </xf>
    <xf numFmtId="0" fontId="6" fillId="3" borderId="6" xfId="0" applyFont="1" applyFill="1" applyBorder="1" applyAlignment="1">
      <alignment horizontal="justify" vertical="center" wrapText="1"/>
    </xf>
    <xf numFmtId="0" fontId="6" fillId="3" borderId="7" xfId="0" applyFont="1" applyFill="1" applyBorder="1" applyAlignment="1">
      <alignment horizontal="justify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6" fillId="3" borderId="5" xfId="0" applyFont="1" applyFill="1" applyBorder="1" applyAlignment="1">
      <alignment horizontal="justify" vertical="center" wrapText="1"/>
    </xf>
    <xf numFmtId="0" fontId="3" fillId="3" borderId="6" xfId="0" applyFont="1" applyFill="1" applyBorder="1" applyAlignment="1">
      <alignment horizontal="justify" vertical="center" wrapText="1"/>
    </xf>
    <xf numFmtId="0" fontId="9" fillId="3" borderId="13" xfId="1" applyFont="1" applyFill="1" applyBorder="1" applyAlignment="1" applyProtection="1">
      <alignment horizontal="center" vertical="center" wrapText="1"/>
    </xf>
    <xf numFmtId="0" fontId="9" fillId="3" borderId="8" xfId="1" applyFont="1" applyFill="1" applyBorder="1" applyAlignment="1" applyProtection="1">
      <alignment horizontal="center" vertical="center" wrapText="1"/>
    </xf>
    <xf numFmtId="0" fontId="9" fillId="3" borderId="11" xfId="1" applyFont="1" applyFill="1" applyBorder="1" applyAlignment="1" applyProtection="1">
      <alignment horizontal="center" vertical="center" wrapText="1"/>
    </xf>
    <xf numFmtId="0" fontId="12" fillId="3" borderId="6" xfId="0" applyFont="1" applyFill="1" applyBorder="1" applyAlignment="1">
      <alignment horizontal="justify" vertical="center" wrapText="1"/>
    </xf>
    <xf numFmtId="0" fontId="12" fillId="3" borderId="7" xfId="0" applyFont="1" applyFill="1" applyBorder="1" applyAlignment="1">
      <alignment horizontal="justify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2" fontId="6" fillId="3" borderId="2" xfId="0" applyNumberFormat="1" applyFont="1" applyFill="1" applyBorder="1" applyAlignment="1">
      <alignment horizontal="center" vertical="center" wrapText="1"/>
    </xf>
    <xf numFmtId="0" fontId="9" fillId="3" borderId="6" xfId="1" applyFont="1" applyFill="1" applyBorder="1" applyAlignment="1" applyProtection="1">
      <alignment horizontal="center" vertical="center" wrapText="1"/>
    </xf>
    <xf numFmtId="49" fontId="6" fillId="3" borderId="5" xfId="0" applyNumberFormat="1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2" fontId="3" fillId="3" borderId="13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2" fontId="3" fillId="3" borderId="3" xfId="0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hidden="1"/>
    </xf>
    <xf numFmtId="2" fontId="6" fillId="3" borderId="2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2" xfId="0" applyNumberFormat="1" applyFont="1" applyFill="1" applyBorder="1" applyAlignment="1" applyProtection="1">
      <alignment horizontal="center" vertical="center" wrapText="1"/>
      <protection hidden="1"/>
    </xf>
    <xf numFmtId="2" fontId="6" fillId="3" borderId="2" xfId="0" applyNumberFormat="1" applyFont="1" applyFill="1" applyBorder="1" applyAlignment="1" applyProtection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2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B1:H45"/>
  <sheetViews>
    <sheetView tabSelected="1" zoomScale="80" workbookViewId="0">
      <selection activeCell="C23" sqref="C23:H23"/>
    </sheetView>
  </sheetViews>
  <sheetFormatPr defaultColWidth="9.140625" defaultRowHeight="15.75" x14ac:dyDescent="0.2"/>
  <cols>
    <col min="1" max="1" width="7" style="1" customWidth="1"/>
    <col min="2" max="2" width="42.7109375" style="1" customWidth="1"/>
    <col min="3" max="3" width="24.140625" style="1" customWidth="1"/>
    <col min="4" max="4" width="24.5703125" style="1" customWidth="1"/>
    <col min="5" max="5" width="25.85546875" style="1" customWidth="1"/>
    <col min="6" max="6" width="25.140625" style="1" customWidth="1"/>
    <col min="7" max="7" width="25.85546875" style="1" customWidth="1"/>
    <col min="8" max="8" width="25.7109375" style="1" customWidth="1"/>
    <col min="9" max="16384" width="9.140625" style="1"/>
  </cols>
  <sheetData>
    <row r="1" spans="2:8" x14ac:dyDescent="0.2">
      <c r="G1" s="3" t="s">
        <v>89</v>
      </c>
    </row>
    <row r="2" spans="2:8" x14ac:dyDescent="0.2">
      <c r="G2" s="3" t="s">
        <v>0</v>
      </c>
    </row>
    <row r="3" spans="2:8" x14ac:dyDescent="0.2">
      <c r="G3" s="3" t="s">
        <v>219</v>
      </c>
    </row>
    <row r="5" spans="2:8" ht="21" customHeight="1" x14ac:dyDescent="0.2">
      <c r="D5" s="13"/>
      <c r="G5" s="108" t="s">
        <v>143</v>
      </c>
      <c r="H5" s="109"/>
    </row>
    <row r="6" spans="2:8" x14ac:dyDescent="0.2">
      <c r="G6" s="108" t="s">
        <v>142</v>
      </c>
      <c r="H6" s="109"/>
    </row>
    <row r="7" spans="2:8" x14ac:dyDescent="0.2">
      <c r="F7" s="3"/>
      <c r="G7" s="108" t="s">
        <v>141</v>
      </c>
      <c r="H7" s="109"/>
    </row>
    <row r="8" spans="2:8" x14ac:dyDescent="0.2">
      <c r="F8" s="3"/>
      <c r="G8" s="15"/>
      <c r="H8" s="16"/>
    </row>
    <row r="9" spans="2:8" ht="15.75" customHeight="1" x14ac:dyDescent="0.2">
      <c r="B9" s="110" t="s">
        <v>140</v>
      </c>
      <c r="C9" s="111"/>
      <c r="D9" s="111"/>
      <c r="E9" s="111"/>
      <c r="F9" s="111"/>
      <c r="G9" s="111"/>
      <c r="H9" s="111"/>
    </row>
    <row r="11" spans="2:8" s="3" customFormat="1" x14ac:dyDescent="0.2"/>
    <row r="12" spans="2:8" x14ac:dyDescent="0.2">
      <c r="B12" s="110" t="s">
        <v>111</v>
      </c>
      <c r="C12" s="114"/>
      <c r="D12" s="114"/>
      <c r="E12" s="114"/>
      <c r="F12" s="114"/>
      <c r="G12" s="114"/>
      <c r="H12" s="114"/>
    </row>
    <row r="13" spans="2:8" ht="15.6" customHeight="1" x14ac:dyDescent="0.2">
      <c r="B13" s="110" t="s">
        <v>1</v>
      </c>
      <c r="C13" s="110"/>
      <c r="D13" s="110"/>
      <c r="E13" s="110"/>
      <c r="F13" s="110"/>
      <c r="G13" s="110"/>
      <c r="H13" s="110"/>
    </row>
    <row r="14" spans="2:8" x14ac:dyDescent="0.2">
      <c r="B14" s="17"/>
      <c r="C14" s="19"/>
      <c r="D14" s="19"/>
      <c r="E14" s="19"/>
      <c r="F14" s="19"/>
      <c r="G14" s="19"/>
      <c r="H14" s="19"/>
    </row>
    <row r="15" spans="2:8" ht="31.5" x14ac:dyDescent="0.2">
      <c r="B15" s="4" t="s">
        <v>2</v>
      </c>
      <c r="C15" s="88" t="s">
        <v>175</v>
      </c>
      <c r="D15" s="89"/>
      <c r="E15" s="89"/>
      <c r="F15" s="89"/>
      <c r="G15" s="89"/>
      <c r="H15" s="90"/>
    </row>
    <row r="16" spans="2:8" x14ac:dyDescent="0.2">
      <c r="B16" s="18" t="s">
        <v>117</v>
      </c>
      <c r="C16" s="88" t="s">
        <v>139</v>
      </c>
      <c r="D16" s="89"/>
      <c r="E16" s="89"/>
      <c r="F16" s="89"/>
      <c r="G16" s="89"/>
      <c r="H16" s="90"/>
    </row>
    <row r="17" spans="2:8" ht="45.75" customHeight="1" x14ac:dyDescent="0.2">
      <c r="B17" s="91" t="s">
        <v>3</v>
      </c>
      <c r="C17" s="88" t="s">
        <v>113</v>
      </c>
      <c r="D17" s="112"/>
      <c r="E17" s="112"/>
      <c r="F17" s="112"/>
      <c r="G17" s="112"/>
      <c r="H17" s="113"/>
    </row>
    <row r="18" spans="2:8" ht="60.75" customHeight="1" x14ac:dyDescent="0.2">
      <c r="B18" s="115"/>
      <c r="C18" s="100" t="s">
        <v>114</v>
      </c>
      <c r="D18" s="100"/>
      <c r="E18" s="100"/>
      <c r="F18" s="100"/>
      <c r="G18" s="100"/>
      <c r="H18" s="100"/>
    </row>
    <row r="19" spans="2:8" ht="35.25" customHeight="1" x14ac:dyDescent="0.2">
      <c r="B19" s="115"/>
      <c r="C19" s="88" t="s">
        <v>137</v>
      </c>
      <c r="D19" s="89"/>
      <c r="E19" s="89"/>
      <c r="F19" s="89"/>
      <c r="G19" s="89"/>
      <c r="H19" s="90"/>
    </row>
    <row r="20" spans="2:8" ht="42.75" customHeight="1" x14ac:dyDescent="0.2">
      <c r="B20" s="116"/>
      <c r="C20" s="100" t="s">
        <v>172</v>
      </c>
      <c r="D20" s="100"/>
      <c r="E20" s="100"/>
      <c r="F20" s="100"/>
      <c r="G20" s="100"/>
      <c r="H20" s="100"/>
    </row>
    <row r="21" spans="2:8" x14ac:dyDescent="0.2">
      <c r="B21" s="27" t="s">
        <v>4</v>
      </c>
      <c r="C21" s="102" t="s">
        <v>115</v>
      </c>
      <c r="D21" s="102"/>
      <c r="E21" s="102"/>
      <c r="F21" s="102"/>
      <c r="G21" s="102"/>
      <c r="H21" s="102"/>
    </row>
    <row r="22" spans="2:8" ht="94.5" x14ac:dyDescent="0.2">
      <c r="B22" s="4" t="s">
        <v>136</v>
      </c>
      <c r="C22" s="102" t="s">
        <v>116</v>
      </c>
      <c r="D22" s="102"/>
      <c r="E22" s="102"/>
      <c r="F22" s="102"/>
      <c r="G22" s="102"/>
      <c r="H22" s="102"/>
    </row>
    <row r="23" spans="2:8" ht="78.75" x14ac:dyDescent="0.2">
      <c r="B23" s="4" t="s">
        <v>118</v>
      </c>
      <c r="C23" s="102" t="s">
        <v>139</v>
      </c>
      <c r="D23" s="102"/>
      <c r="E23" s="102"/>
      <c r="F23" s="102"/>
      <c r="G23" s="102"/>
      <c r="H23" s="102"/>
    </row>
    <row r="24" spans="2:8" ht="31.5" x14ac:dyDescent="0.2">
      <c r="B24" s="4" t="s">
        <v>138</v>
      </c>
      <c r="C24" s="102" t="s">
        <v>116</v>
      </c>
      <c r="D24" s="102"/>
      <c r="E24" s="102"/>
      <c r="F24" s="102"/>
      <c r="G24" s="102"/>
      <c r="H24" s="102"/>
    </row>
    <row r="25" spans="2:8" ht="31.5" x14ac:dyDescent="0.2">
      <c r="B25" s="4" t="s">
        <v>173</v>
      </c>
      <c r="C25" s="88" t="s">
        <v>185</v>
      </c>
      <c r="D25" s="89"/>
      <c r="E25" s="89"/>
      <c r="F25" s="89"/>
      <c r="G25" s="89"/>
      <c r="H25" s="90"/>
    </row>
    <row r="26" spans="2:8" ht="71.25" customHeight="1" x14ac:dyDescent="0.2">
      <c r="B26" s="91" t="s">
        <v>90</v>
      </c>
      <c r="C26" s="100" t="s">
        <v>108</v>
      </c>
      <c r="D26" s="101"/>
      <c r="E26" s="101"/>
      <c r="F26" s="101"/>
      <c r="G26" s="101"/>
      <c r="H26" s="101"/>
    </row>
    <row r="27" spans="2:8" ht="75" customHeight="1" x14ac:dyDescent="0.2">
      <c r="B27" s="92"/>
      <c r="C27" s="100" t="s">
        <v>109</v>
      </c>
      <c r="D27" s="101"/>
      <c r="E27" s="101"/>
      <c r="F27" s="101"/>
      <c r="G27" s="101"/>
      <c r="H27" s="101"/>
    </row>
    <row r="28" spans="2:8" ht="69" customHeight="1" x14ac:dyDescent="0.2">
      <c r="B28" s="92"/>
      <c r="C28" s="94" t="s">
        <v>110</v>
      </c>
      <c r="D28" s="95"/>
      <c r="E28" s="95"/>
      <c r="F28" s="95"/>
      <c r="G28" s="95"/>
      <c r="H28" s="96"/>
    </row>
    <row r="29" spans="2:8" ht="61.5" customHeight="1" x14ac:dyDescent="0.2">
      <c r="B29" s="93"/>
      <c r="C29" s="97" t="s">
        <v>174</v>
      </c>
      <c r="D29" s="98"/>
      <c r="E29" s="98"/>
      <c r="F29" s="98"/>
      <c r="G29" s="98"/>
      <c r="H29" s="99"/>
    </row>
    <row r="30" spans="2:8" ht="43.5" customHeight="1" x14ac:dyDescent="0.2">
      <c r="B30" s="103" t="s">
        <v>119</v>
      </c>
      <c r="C30" s="105" t="s">
        <v>5</v>
      </c>
      <c r="D30" s="106"/>
      <c r="E30" s="106"/>
      <c r="F30" s="106"/>
      <c r="G30" s="106"/>
      <c r="H30" s="107"/>
    </row>
    <row r="31" spans="2:8" ht="49.5" customHeight="1" x14ac:dyDescent="0.2">
      <c r="B31" s="104"/>
      <c r="C31" s="2" t="s">
        <v>6</v>
      </c>
      <c r="D31" s="2">
        <v>2023</v>
      </c>
      <c r="E31" s="2">
        <v>2024</v>
      </c>
      <c r="F31" s="2">
        <v>2025</v>
      </c>
      <c r="G31" s="2">
        <v>2026</v>
      </c>
      <c r="H31" s="2">
        <v>2027</v>
      </c>
    </row>
    <row r="32" spans="2:8" ht="19.5" customHeight="1" x14ac:dyDescent="0.2">
      <c r="B32" s="4" t="s">
        <v>7</v>
      </c>
      <c r="C32" s="5">
        <f>SUM(D32:H32)</f>
        <v>2397.6525000000001</v>
      </c>
      <c r="D32" s="5">
        <f>'7. Мероприятия'!F27+'7. Мероприятия'!F128+'7. Мероприятия'!F147+'7. Мероприятия'!F196</f>
        <v>2397.6525000000001</v>
      </c>
      <c r="E32" s="5">
        <f>'7. Мероприятия'!G27+'7. Мероприятия'!G128+'7. Мероприятия'!G147+'7. Мероприятия'!G196</f>
        <v>0</v>
      </c>
      <c r="F32" s="5">
        <f>'7. Мероприятия'!H196+'7. Мероприятия'!H147+'7. Мероприятия'!H128+'7. Мероприятия'!H27</f>
        <v>0</v>
      </c>
      <c r="G32" s="5">
        <f>'7. Мероприятия'!M27+'7. Мероприятия'!M128+'7. Мероприятия'!M147+'7. Мероприятия'!M196</f>
        <v>0</v>
      </c>
      <c r="H32" s="5">
        <f>'7. Мероприятия'!N27+'7. Мероприятия'!N128+'7. Мероприятия'!N147+'7. Мероприятия'!N196</f>
        <v>0</v>
      </c>
    </row>
    <row r="33" spans="2:8" ht="23.25" customHeight="1" x14ac:dyDescent="0.2">
      <c r="B33" s="4" t="s">
        <v>8</v>
      </c>
      <c r="C33" s="5">
        <f>SUM(D33:H33)</f>
        <v>11297.217500000001</v>
      </c>
      <c r="D33" s="5">
        <f>'7. Мероприятия'!F195+'7. Мероприятия'!F146+'7. Мероприятия'!F127+'7. Мероприятия'!F26</f>
        <v>8500.2175000000007</v>
      </c>
      <c r="E33" s="5">
        <f>'7. Мероприятия'!G195+'7. Мероприятия'!G146+'7. Мероприятия'!G127+'7. Мероприятия'!G26</f>
        <v>2797</v>
      </c>
      <c r="F33" s="5">
        <f>'7. Мероприятия'!H26+'7. Мероприятия'!H127+'7. Мероприятия'!H146+'7. Мероприятия'!H195</f>
        <v>0</v>
      </c>
      <c r="G33" s="5">
        <f>'7. Мероприятия'!M26+'7. Мероприятия'!M127+'7. Мероприятия'!M146+'7. Мероприятия'!M195</f>
        <v>0</v>
      </c>
      <c r="H33" s="5">
        <f>'7. Мероприятия'!N26+'7. Мероприятия'!N127+'7. Мероприятия'!N146+'7. Мероприятия'!N195</f>
        <v>0</v>
      </c>
    </row>
    <row r="34" spans="2:8" ht="31.5" x14ac:dyDescent="0.2">
      <c r="B34" s="4" t="s">
        <v>9</v>
      </c>
      <c r="C34" s="5">
        <f>SUM(D34:H34)</f>
        <v>1463727.6847999999</v>
      </c>
      <c r="D34" s="5">
        <f>'7. Мероприятия'!F25+'7. Мероприятия'!F126+'7. Мероприятия'!F145+'7. Мероприятия'!F194</f>
        <v>240522.42479999998</v>
      </c>
      <c r="E34" s="5">
        <f>'7. Мероприятия'!G25+'7. Мероприятия'!G126+'7. Мероприятия'!G145+'7. Мероприятия'!G194</f>
        <v>277185.7</v>
      </c>
      <c r="F34" s="5">
        <f>'7. Мероприятия'!H194+'7. Мероприятия'!H145+'7. Мероприятия'!H126+'7. Мероприятия'!H25</f>
        <v>318838.76</v>
      </c>
      <c r="G34" s="5">
        <f>'7. Мероприятия'!M25+'7. Мероприятия'!M126+'7. Мероприятия'!M145+'7. Мероприятия'!M194</f>
        <v>313672.40000000002</v>
      </c>
      <c r="H34" s="5">
        <f>'7. Мероприятия'!N25+'7. Мероприятия'!N126+'7. Мероприятия'!N145+'7. Мероприятия'!N194</f>
        <v>313508.40000000002</v>
      </c>
    </row>
    <row r="35" spans="2:8" x14ac:dyDescent="0.2">
      <c r="B35" s="4" t="s">
        <v>10</v>
      </c>
      <c r="C35" s="5">
        <f>SUM(D35:H35)</f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</row>
    <row r="36" spans="2:8" x14ac:dyDescent="0.2">
      <c r="B36" s="4" t="s">
        <v>11</v>
      </c>
      <c r="C36" s="5">
        <f>SUM(D36:H36)</f>
        <v>1477422.5548</v>
      </c>
      <c r="D36" s="5">
        <f>SUM(D32:D35)</f>
        <v>251420.29479999997</v>
      </c>
      <c r="E36" s="5">
        <f>SUM(E32:E35)</f>
        <v>279982.7</v>
      </c>
      <c r="F36" s="5">
        <f>SUM(F32:F35)</f>
        <v>318838.76</v>
      </c>
      <c r="G36" s="5">
        <f t="shared" ref="G36:H36" si="0">SUM(G32:G35)</f>
        <v>313672.40000000002</v>
      </c>
      <c r="H36" s="5">
        <f t="shared" si="0"/>
        <v>313508.40000000002</v>
      </c>
    </row>
    <row r="37" spans="2:8" x14ac:dyDescent="0.2">
      <c r="C37" s="6"/>
    </row>
    <row r="42" spans="2:8" x14ac:dyDescent="0.2">
      <c r="F42" s="14"/>
    </row>
    <row r="45" spans="2:8" x14ac:dyDescent="0.2">
      <c r="C45" s="14"/>
    </row>
  </sheetData>
  <mergeCells count="25">
    <mergeCell ref="B30:B31"/>
    <mergeCell ref="C30:H30"/>
    <mergeCell ref="G5:H5"/>
    <mergeCell ref="B9:H9"/>
    <mergeCell ref="G7:H7"/>
    <mergeCell ref="G6:H6"/>
    <mergeCell ref="C17:H17"/>
    <mergeCell ref="B12:H12"/>
    <mergeCell ref="B13:H13"/>
    <mergeCell ref="C15:H15"/>
    <mergeCell ref="C16:H16"/>
    <mergeCell ref="B17:B20"/>
    <mergeCell ref="C20:H20"/>
    <mergeCell ref="C18:H18"/>
    <mergeCell ref="C21:H21"/>
    <mergeCell ref="C23:H23"/>
    <mergeCell ref="C19:H19"/>
    <mergeCell ref="B26:B29"/>
    <mergeCell ref="C28:H28"/>
    <mergeCell ref="C29:H29"/>
    <mergeCell ref="C27:H27"/>
    <mergeCell ref="C22:H22"/>
    <mergeCell ref="C24:H24"/>
    <mergeCell ref="C25:H25"/>
    <mergeCell ref="C26:H26"/>
  </mergeCells>
  <pageMargins left="0.78740157480314965" right="0.19685039370078741" top="0.19685039370078741" bottom="0.19685039370078741" header="0.51181102362204722" footer="0.51181102362204722"/>
  <pageSetup paperSize="9" scale="71" firstPageNumber="2147483647" fitToHeight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L18"/>
  <sheetViews>
    <sheetView zoomScale="145" zoomScaleNormal="145" workbookViewId="0">
      <selection activeCell="C15" sqref="C15"/>
    </sheetView>
  </sheetViews>
  <sheetFormatPr defaultColWidth="9.140625" defaultRowHeight="11.25" x14ac:dyDescent="0.2"/>
  <cols>
    <col min="1" max="1" width="9.42578125" style="21" customWidth="1"/>
    <col min="2" max="2" width="59.28515625" style="22" customWidth="1"/>
    <col min="3" max="3" width="17.140625" style="25" customWidth="1"/>
    <col min="4" max="4" width="12.5703125" style="25" customWidth="1"/>
    <col min="5" max="5" width="5" style="22" customWidth="1"/>
    <col min="6" max="9" width="4.85546875" style="22" bestFit="1" customWidth="1"/>
    <col min="10" max="10" width="4.42578125" style="22" bestFit="1" customWidth="1"/>
    <col min="11" max="11" width="18" style="24" customWidth="1"/>
    <col min="12" max="12" width="13.7109375" style="22" customWidth="1"/>
    <col min="13" max="13" width="0.28515625" style="22" customWidth="1"/>
    <col min="14" max="16384" width="9.140625" style="22"/>
  </cols>
  <sheetData>
    <row r="1" spans="1:12" s="26" customFormat="1" x14ac:dyDescent="0.2">
      <c r="A1" s="122" t="s">
        <v>112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</row>
    <row r="2" spans="1:12" x14ac:dyDescent="0.2">
      <c r="B2" s="25"/>
      <c r="E2" s="25"/>
      <c r="F2" s="25"/>
      <c r="G2" s="25"/>
      <c r="H2" s="25"/>
      <c r="I2" s="25"/>
      <c r="J2" s="25"/>
      <c r="K2" s="26"/>
      <c r="L2" s="25"/>
    </row>
    <row r="3" spans="1:12" ht="25.5" customHeight="1" x14ac:dyDescent="0.2">
      <c r="A3" s="123" t="s">
        <v>15</v>
      </c>
      <c r="B3" s="125" t="s">
        <v>16</v>
      </c>
      <c r="C3" s="125" t="s">
        <v>17</v>
      </c>
      <c r="D3" s="125" t="s">
        <v>18</v>
      </c>
      <c r="E3" s="125" t="s">
        <v>91</v>
      </c>
      <c r="F3" s="127" t="s">
        <v>19</v>
      </c>
      <c r="G3" s="128"/>
      <c r="H3" s="128"/>
      <c r="I3" s="128"/>
      <c r="J3" s="128"/>
      <c r="K3" s="127" t="s">
        <v>92</v>
      </c>
      <c r="L3" s="127" t="s">
        <v>93</v>
      </c>
    </row>
    <row r="4" spans="1:12" ht="95.25" customHeight="1" x14ac:dyDescent="0.2">
      <c r="A4" s="124"/>
      <c r="B4" s="126"/>
      <c r="C4" s="126"/>
      <c r="D4" s="126"/>
      <c r="E4" s="126"/>
      <c r="F4" s="28">
        <v>2023</v>
      </c>
      <c r="G4" s="28">
        <v>2024</v>
      </c>
      <c r="H4" s="28">
        <v>2025</v>
      </c>
      <c r="I4" s="28">
        <v>2026</v>
      </c>
      <c r="J4" s="28">
        <v>2027</v>
      </c>
      <c r="K4" s="128"/>
      <c r="L4" s="128"/>
    </row>
    <row r="5" spans="1:12" x14ac:dyDescent="0.2">
      <c r="A5" s="23">
        <v>1</v>
      </c>
      <c r="B5" s="28">
        <v>2</v>
      </c>
      <c r="C5" s="28">
        <v>3</v>
      </c>
      <c r="D5" s="28">
        <v>4</v>
      </c>
      <c r="E5" s="28">
        <v>5</v>
      </c>
      <c r="F5" s="28">
        <v>6</v>
      </c>
      <c r="G5" s="28">
        <v>7</v>
      </c>
      <c r="H5" s="28">
        <v>8</v>
      </c>
      <c r="I5" s="28">
        <v>9</v>
      </c>
      <c r="J5" s="28">
        <v>10</v>
      </c>
      <c r="K5" s="28">
        <v>11</v>
      </c>
      <c r="L5" s="28">
        <v>12</v>
      </c>
    </row>
    <row r="6" spans="1:12" ht="39" customHeight="1" x14ac:dyDescent="0.2">
      <c r="A6" s="7" t="s">
        <v>20</v>
      </c>
      <c r="B6" s="119" t="s">
        <v>120</v>
      </c>
      <c r="C6" s="120"/>
      <c r="D6" s="120"/>
      <c r="E6" s="120"/>
      <c r="F6" s="120"/>
      <c r="G6" s="120"/>
      <c r="H6" s="120"/>
      <c r="I6" s="120"/>
      <c r="J6" s="120"/>
      <c r="K6" s="120"/>
      <c r="L6" s="121"/>
    </row>
    <row r="7" spans="1:12" ht="39.75" customHeight="1" x14ac:dyDescent="0.2">
      <c r="A7" s="7" t="s">
        <v>98</v>
      </c>
      <c r="B7" s="29" t="s">
        <v>177</v>
      </c>
      <c r="C7" s="20" t="s">
        <v>206</v>
      </c>
      <c r="D7" s="20" t="s">
        <v>21</v>
      </c>
      <c r="E7" s="20">
        <v>97.4</v>
      </c>
      <c r="F7" s="20">
        <v>97.42</v>
      </c>
      <c r="G7" s="20">
        <v>97.44</v>
      </c>
      <c r="H7" s="20">
        <v>97.46</v>
      </c>
      <c r="I7" s="20">
        <v>97.48</v>
      </c>
      <c r="J7" s="20">
        <v>97.5</v>
      </c>
      <c r="K7" s="20" t="s">
        <v>94</v>
      </c>
      <c r="L7" s="11" t="s">
        <v>217</v>
      </c>
    </row>
    <row r="8" spans="1:12" ht="32.25" customHeight="1" x14ac:dyDescent="0.2">
      <c r="A8" s="23" t="s">
        <v>22</v>
      </c>
      <c r="B8" s="117" t="s">
        <v>114</v>
      </c>
      <c r="C8" s="118"/>
      <c r="D8" s="118"/>
      <c r="E8" s="118"/>
      <c r="F8" s="118"/>
      <c r="G8" s="118"/>
      <c r="H8" s="118"/>
      <c r="I8" s="118"/>
      <c r="J8" s="118"/>
      <c r="K8" s="118"/>
      <c r="L8" s="118"/>
    </row>
    <row r="9" spans="1:12" ht="45" x14ac:dyDescent="0.2">
      <c r="A9" s="11" t="s">
        <v>99</v>
      </c>
      <c r="B9" s="9" t="s">
        <v>23</v>
      </c>
      <c r="C9" s="8" t="s">
        <v>205</v>
      </c>
      <c r="D9" s="10" t="s">
        <v>21</v>
      </c>
      <c r="E9" s="10">
        <v>100</v>
      </c>
      <c r="F9" s="10">
        <v>100</v>
      </c>
      <c r="G9" s="10">
        <v>100</v>
      </c>
      <c r="H9" s="10">
        <v>100</v>
      </c>
      <c r="I9" s="10">
        <v>100</v>
      </c>
      <c r="J9" s="10">
        <v>100</v>
      </c>
      <c r="K9" s="8" t="s">
        <v>66</v>
      </c>
      <c r="L9" s="11" t="s">
        <v>178</v>
      </c>
    </row>
    <row r="10" spans="1:12" ht="45" x14ac:dyDescent="0.2">
      <c r="A10" s="11" t="s">
        <v>100</v>
      </c>
      <c r="B10" s="9" t="s">
        <v>24</v>
      </c>
      <c r="C10" s="8" t="s">
        <v>204</v>
      </c>
      <c r="D10" s="10" t="s">
        <v>21</v>
      </c>
      <c r="E10" s="10">
        <v>75</v>
      </c>
      <c r="F10" s="10">
        <v>75</v>
      </c>
      <c r="G10" s="10">
        <v>95</v>
      </c>
      <c r="H10" s="10">
        <v>95</v>
      </c>
      <c r="I10" s="10">
        <v>95</v>
      </c>
      <c r="J10" s="10">
        <v>95</v>
      </c>
      <c r="K10" s="8" t="s">
        <v>66</v>
      </c>
      <c r="L10" s="11" t="s">
        <v>179</v>
      </c>
    </row>
    <row r="11" spans="1:12" ht="67.5" x14ac:dyDescent="0.2">
      <c r="A11" s="11" t="s">
        <v>101</v>
      </c>
      <c r="B11" s="9" t="s">
        <v>25</v>
      </c>
      <c r="C11" s="8" t="s">
        <v>205</v>
      </c>
      <c r="D11" s="10" t="s">
        <v>21</v>
      </c>
      <c r="E11" s="10">
        <v>100</v>
      </c>
      <c r="F11" s="10">
        <v>100</v>
      </c>
      <c r="G11" s="10">
        <v>100</v>
      </c>
      <c r="H11" s="10">
        <v>100</v>
      </c>
      <c r="I11" s="10">
        <v>100</v>
      </c>
      <c r="J11" s="10">
        <v>100</v>
      </c>
      <c r="K11" s="8" t="s">
        <v>69</v>
      </c>
      <c r="L11" s="11" t="s">
        <v>95</v>
      </c>
    </row>
    <row r="12" spans="1:12" ht="33.75" x14ac:dyDescent="0.2">
      <c r="A12" s="11" t="s">
        <v>102</v>
      </c>
      <c r="B12" s="9" t="s">
        <v>26</v>
      </c>
      <c r="C12" s="8" t="s">
        <v>205</v>
      </c>
      <c r="D12" s="10" t="s">
        <v>21</v>
      </c>
      <c r="E12" s="10">
        <v>100</v>
      </c>
      <c r="F12" s="10">
        <v>100</v>
      </c>
      <c r="G12" s="10">
        <v>100</v>
      </c>
      <c r="H12" s="10">
        <v>100</v>
      </c>
      <c r="I12" s="10">
        <v>100</v>
      </c>
      <c r="J12" s="10">
        <v>100</v>
      </c>
      <c r="K12" s="8" t="s">
        <v>69</v>
      </c>
      <c r="L12" s="11" t="s">
        <v>95</v>
      </c>
    </row>
    <row r="13" spans="1:12" ht="88.5" customHeight="1" x14ac:dyDescent="0.2">
      <c r="A13" s="11" t="s">
        <v>103</v>
      </c>
      <c r="B13" s="9" t="s">
        <v>149</v>
      </c>
      <c r="C13" s="8" t="s">
        <v>203</v>
      </c>
      <c r="D13" s="10" t="s">
        <v>21</v>
      </c>
      <c r="E13" s="10">
        <v>90</v>
      </c>
      <c r="F13" s="10">
        <v>90</v>
      </c>
      <c r="G13" s="10">
        <v>93</v>
      </c>
      <c r="H13" s="10">
        <v>95</v>
      </c>
      <c r="I13" s="10">
        <v>97</v>
      </c>
      <c r="J13" s="10">
        <v>99</v>
      </c>
      <c r="K13" s="8" t="s">
        <v>66</v>
      </c>
      <c r="L13" s="11" t="s">
        <v>96</v>
      </c>
    </row>
    <row r="14" spans="1:12" ht="45" x14ac:dyDescent="0.2">
      <c r="A14" s="11" t="s">
        <v>104</v>
      </c>
      <c r="B14" s="12" t="s">
        <v>27</v>
      </c>
      <c r="C14" s="8" t="s">
        <v>203</v>
      </c>
      <c r="D14" s="10" t="s">
        <v>21</v>
      </c>
      <c r="E14" s="10">
        <v>98</v>
      </c>
      <c r="F14" s="10">
        <v>98</v>
      </c>
      <c r="G14" s="10">
        <v>98</v>
      </c>
      <c r="H14" s="10">
        <v>98</v>
      </c>
      <c r="I14" s="10">
        <v>98</v>
      </c>
      <c r="J14" s="10">
        <v>98</v>
      </c>
      <c r="K14" s="8" t="s">
        <v>66</v>
      </c>
      <c r="L14" s="11" t="s">
        <v>96</v>
      </c>
    </row>
    <row r="15" spans="1:12" ht="45" x14ac:dyDescent="0.2">
      <c r="A15" s="11" t="s">
        <v>105</v>
      </c>
      <c r="B15" s="12" t="s">
        <v>28</v>
      </c>
      <c r="C15" s="8" t="s">
        <v>204</v>
      </c>
      <c r="D15" s="10" t="s">
        <v>21</v>
      </c>
      <c r="E15" s="10">
        <v>95.5</v>
      </c>
      <c r="F15" s="10">
        <v>95.6</v>
      </c>
      <c r="G15" s="10">
        <v>95.7</v>
      </c>
      <c r="H15" s="10">
        <v>95.8</v>
      </c>
      <c r="I15" s="10">
        <v>96</v>
      </c>
      <c r="J15" s="10">
        <v>96.2</v>
      </c>
      <c r="K15" s="8" t="s">
        <v>66</v>
      </c>
      <c r="L15" s="11" t="s">
        <v>96</v>
      </c>
    </row>
    <row r="16" spans="1:12" ht="66" customHeight="1" x14ac:dyDescent="0.2">
      <c r="A16" s="11" t="s">
        <v>106</v>
      </c>
      <c r="B16" s="12" t="s">
        <v>86</v>
      </c>
      <c r="C16" s="8" t="s">
        <v>205</v>
      </c>
      <c r="D16" s="10" t="s">
        <v>21</v>
      </c>
      <c r="E16" s="10">
        <v>1</v>
      </c>
      <c r="F16" s="10">
        <v>1</v>
      </c>
      <c r="G16" s="10">
        <v>1</v>
      </c>
      <c r="H16" s="10">
        <v>1</v>
      </c>
      <c r="I16" s="10">
        <v>1</v>
      </c>
      <c r="J16" s="10">
        <v>1</v>
      </c>
      <c r="K16" s="8" t="s">
        <v>66</v>
      </c>
      <c r="L16" s="11" t="s">
        <v>96</v>
      </c>
    </row>
    <row r="17" spans="1:12" ht="56.25" x14ac:dyDescent="0.2">
      <c r="A17" s="11" t="s">
        <v>107</v>
      </c>
      <c r="B17" s="12" t="s">
        <v>150</v>
      </c>
      <c r="C17" s="8" t="s">
        <v>203</v>
      </c>
      <c r="D17" s="10" t="s">
        <v>21</v>
      </c>
      <c r="E17" s="8" t="s">
        <v>88</v>
      </c>
      <c r="F17" s="8" t="s">
        <v>88</v>
      </c>
      <c r="G17" s="8">
        <v>90</v>
      </c>
      <c r="H17" s="8">
        <v>92</v>
      </c>
      <c r="I17" s="8">
        <v>94</v>
      </c>
      <c r="J17" s="8">
        <v>96</v>
      </c>
      <c r="K17" s="8" t="s">
        <v>152</v>
      </c>
      <c r="L17" s="11" t="s">
        <v>151</v>
      </c>
    </row>
    <row r="18" spans="1:12" ht="33.75" x14ac:dyDescent="0.2">
      <c r="A18" s="11" t="s">
        <v>214</v>
      </c>
      <c r="B18" s="12" t="s">
        <v>215</v>
      </c>
      <c r="C18" s="20" t="s">
        <v>206</v>
      </c>
      <c r="D18" s="10" t="s">
        <v>218</v>
      </c>
      <c r="E18" s="8">
        <v>17</v>
      </c>
      <c r="F18" s="8">
        <v>17</v>
      </c>
      <c r="G18" s="8">
        <v>17</v>
      </c>
      <c r="H18" s="8">
        <v>17</v>
      </c>
      <c r="I18" s="8">
        <v>17</v>
      </c>
      <c r="J18" s="8">
        <v>17</v>
      </c>
      <c r="K18" s="8" t="s">
        <v>67</v>
      </c>
      <c r="L18" s="11" t="s">
        <v>216</v>
      </c>
    </row>
  </sheetData>
  <mergeCells count="11">
    <mergeCell ref="B8:L8"/>
    <mergeCell ref="B6:L6"/>
    <mergeCell ref="A1:L1"/>
    <mergeCell ref="A3:A4"/>
    <mergeCell ref="B3:B4"/>
    <mergeCell ref="C3:C4"/>
    <mergeCell ref="D3:D4"/>
    <mergeCell ref="E3:E4"/>
    <mergeCell ref="F3:J3"/>
    <mergeCell ref="K3:K4"/>
    <mergeCell ref="L3:L4"/>
  </mergeCells>
  <phoneticPr fontId="4" type="noConversion"/>
  <pageMargins left="0.35433070866141736" right="0.19685039370078738" top="0.39370078740157477" bottom="0.39370078740157477" header="0.51181102362204722" footer="0.51181102362204722"/>
  <pageSetup paperSize="9" scale="91" firstPageNumber="2147483647" fitToHeight="1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XFC197"/>
  <sheetViews>
    <sheetView zoomScale="130" zoomScaleNormal="130" workbookViewId="0">
      <selection activeCell="H98" sqref="H98:L98"/>
    </sheetView>
  </sheetViews>
  <sheetFormatPr defaultColWidth="9.140625" defaultRowHeight="11.25" x14ac:dyDescent="0.2"/>
  <cols>
    <col min="1" max="1" width="5.85546875" style="25" customWidth="1"/>
    <col min="2" max="2" width="44.7109375" style="26" customWidth="1"/>
    <col min="3" max="3" width="9.85546875" style="25" customWidth="1"/>
    <col min="4" max="4" width="15.85546875" style="25" customWidth="1"/>
    <col min="5" max="5" width="9.42578125" style="25" customWidth="1"/>
    <col min="6" max="6" width="11.140625" style="25" customWidth="1"/>
    <col min="7" max="7" width="8.28515625" style="25" bestFit="1" customWidth="1"/>
    <col min="8" max="11" width="5.28515625" style="25" bestFit="1" customWidth="1"/>
    <col min="12" max="12" width="9.42578125" style="25" customWidth="1"/>
    <col min="13" max="13" width="9.7109375" style="25" customWidth="1"/>
    <col min="14" max="14" width="8.7109375" style="25" customWidth="1"/>
    <col min="15" max="15" width="10.7109375" style="25" customWidth="1"/>
    <col min="16" max="18" width="9.140625" style="25"/>
    <col min="19" max="19" width="10.42578125" style="25" customWidth="1"/>
    <col min="20" max="16384" width="9.140625" style="25"/>
  </cols>
  <sheetData>
    <row r="1" spans="1:15" s="51" customFormat="1" ht="32.25" customHeight="1" x14ac:dyDescent="0.2">
      <c r="A1" s="122" t="s">
        <v>133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</row>
    <row r="2" spans="1:15" s="71" customFormat="1" ht="33" customHeight="1" x14ac:dyDescent="0.2">
      <c r="A2" s="162" t="s">
        <v>132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</row>
    <row r="3" spans="1:15" ht="44.25" customHeight="1" x14ac:dyDescent="0.2">
      <c r="A3" s="66" t="s">
        <v>52</v>
      </c>
      <c r="B3" s="66" t="s">
        <v>121</v>
      </c>
      <c r="C3" s="52" t="s">
        <v>124</v>
      </c>
      <c r="D3" s="52" t="s">
        <v>55</v>
      </c>
      <c r="E3" s="66" t="s">
        <v>123</v>
      </c>
      <c r="F3" s="30"/>
      <c r="G3" s="168" t="s">
        <v>122</v>
      </c>
      <c r="H3" s="136"/>
      <c r="I3" s="136"/>
      <c r="J3" s="136"/>
      <c r="K3" s="136"/>
      <c r="L3" s="136"/>
      <c r="M3" s="136"/>
      <c r="N3" s="137"/>
      <c r="O3" s="52" t="s">
        <v>56</v>
      </c>
    </row>
    <row r="4" spans="1:15" ht="18.75" customHeight="1" x14ac:dyDescent="0.2">
      <c r="A4" s="65"/>
      <c r="B4" s="53"/>
      <c r="C4" s="65"/>
      <c r="D4" s="53"/>
      <c r="E4" s="65"/>
      <c r="F4" s="61" t="s">
        <v>125</v>
      </c>
      <c r="G4" s="80" t="s">
        <v>126</v>
      </c>
      <c r="H4" s="169" t="s">
        <v>127</v>
      </c>
      <c r="I4" s="136"/>
      <c r="J4" s="136"/>
      <c r="K4" s="136"/>
      <c r="L4" s="137"/>
      <c r="M4" s="54" t="s">
        <v>128</v>
      </c>
      <c r="N4" s="54" t="s">
        <v>129</v>
      </c>
      <c r="O4" s="53"/>
    </row>
    <row r="5" spans="1:15" x14ac:dyDescent="0.2">
      <c r="A5" s="69">
        <v>1</v>
      </c>
      <c r="B5" s="69">
        <v>2</v>
      </c>
      <c r="C5" s="54">
        <v>3</v>
      </c>
      <c r="D5" s="54">
        <v>4</v>
      </c>
      <c r="E5" s="69">
        <v>5</v>
      </c>
      <c r="F5" s="62">
        <v>6</v>
      </c>
      <c r="G5" s="79">
        <v>7</v>
      </c>
      <c r="H5" s="168">
        <v>8</v>
      </c>
      <c r="I5" s="136"/>
      <c r="J5" s="136"/>
      <c r="K5" s="136"/>
      <c r="L5" s="137"/>
      <c r="M5" s="69">
        <v>9</v>
      </c>
      <c r="N5" s="69">
        <v>10</v>
      </c>
      <c r="O5" s="54">
        <v>11</v>
      </c>
    </row>
    <row r="6" spans="1:15" ht="33" customHeight="1" x14ac:dyDescent="0.2">
      <c r="A6" s="129" t="s">
        <v>59</v>
      </c>
      <c r="B6" s="129" t="s">
        <v>80</v>
      </c>
      <c r="C6" s="66" t="s">
        <v>79</v>
      </c>
      <c r="D6" s="69" t="s">
        <v>14</v>
      </c>
      <c r="E6" s="31">
        <f t="shared" ref="E6:E11" si="0">F6+G6+M6+N6+H6</f>
        <v>11052</v>
      </c>
      <c r="F6" s="55">
        <f t="shared" ref="F6:H6" si="1">SUM(F7:F8)</f>
        <v>8107</v>
      </c>
      <c r="G6" s="81">
        <f t="shared" si="1"/>
        <v>2945</v>
      </c>
      <c r="H6" s="171">
        <f t="shared" si="1"/>
        <v>0</v>
      </c>
      <c r="I6" s="136"/>
      <c r="J6" s="136"/>
      <c r="K6" s="136"/>
      <c r="L6" s="137"/>
      <c r="M6" s="32">
        <f t="shared" ref="M6:N6" si="2">SUM(M7:M8)</f>
        <v>0</v>
      </c>
      <c r="N6" s="32">
        <f t="shared" si="2"/>
        <v>0</v>
      </c>
      <c r="O6" s="66"/>
    </row>
    <row r="7" spans="1:15" ht="22.5" x14ac:dyDescent="0.2">
      <c r="A7" s="149"/>
      <c r="B7" s="146"/>
      <c r="C7" s="64"/>
      <c r="D7" s="69" t="s">
        <v>8</v>
      </c>
      <c r="E7" s="31">
        <f t="shared" si="0"/>
        <v>10498</v>
      </c>
      <c r="F7" s="55">
        <f>SUM(F10)</f>
        <v>7701</v>
      </c>
      <c r="G7" s="81">
        <f>SUM(G10)</f>
        <v>2797</v>
      </c>
      <c r="H7" s="171">
        <f t="shared" ref="H7:H8" si="3">SUM(H10)</f>
        <v>0</v>
      </c>
      <c r="I7" s="136"/>
      <c r="J7" s="136"/>
      <c r="K7" s="136"/>
      <c r="L7" s="137"/>
      <c r="M7" s="32">
        <f t="shared" ref="M7:N8" si="4">SUM(M10)</f>
        <v>0</v>
      </c>
      <c r="N7" s="32">
        <f t="shared" si="4"/>
        <v>0</v>
      </c>
      <c r="O7" s="64"/>
    </row>
    <row r="8" spans="1:15" ht="44.25" customHeight="1" x14ac:dyDescent="0.2">
      <c r="A8" s="150"/>
      <c r="B8" s="147"/>
      <c r="C8" s="65"/>
      <c r="D8" s="69" t="s">
        <v>30</v>
      </c>
      <c r="E8" s="31">
        <f t="shared" si="0"/>
        <v>554</v>
      </c>
      <c r="F8" s="55">
        <f>SUM(F11)</f>
        <v>406</v>
      </c>
      <c r="G8" s="81">
        <f>SUM(G11)</f>
        <v>148</v>
      </c>
      <c r="H8" s="171">
        <f t="shared" si="3"/>
        <v>0</v>
      </c>
      <c r="I8" s="136"/>
      <c r="J8" s="136"/>
      <c r="K8" s="136"/>
      <c r="L8" s="137"/>
      <c r="M8" s="32">
        <f t="shared" si="4"/>
        <v>0</v>
      </c>
      <c r="N8" s="32">
        <f t="shared" si="4"/>
        <v>0</v>
      </c>
      <c r="O8" s="65"/>
    </row>
    <row r="9" spans="1:15" ht="25.5" customHeight="1" x14ac:dyDescent="0.2">
      <c r="A9" s="129" t="s">
        <v>29</v>
      </c>
      <c r="B9" s="129" t="s">
        <v>81</v>
      </c>
      <c r="C9" s="66" t="s">
        <v>79</v>
      </c>
      <c r="D9" s="69" t="s">
        <v>14</v>
      </c>
      <c r="E9" s="31">
        <f t="shared" si="0"/>
        <v>11052</v>
      </c>
      <c r="F9" s="55">
        <f>SUM(F10:F11)</f>
        <v>8107</v>
      </c>
      <c r="G9" s="81">
        <f>SUM(G10:G11)</f>
        <v>2945</v>
      </c>
      <c r="H9" s="171">
        <f t="shared" ref="H9" si="5">SUM(H10:H11)</f>
        <v>0</v>
      </c>
      <c r="I9" s="136"/>
      <c r="J9" s="136"/>
      <c r="K9" s="136"/>
      <c r="L9" s="137"/>
      <c r="M9" s="32">
        <f t="shared" ref="M9:N9" si="6">SUM(M10:M11)</f>
        <v>0</v>
      </c>
      <c r="N9" s="32">
        <f t="shared" si="6"/>
        <v>0</v>
      </c>
      <c r="O9" s="129" t="s">
        <v>60</v>
      </c>
    </row>
    <row r="10" spans="1:15" ht="22.5" x14ac:dyDescent="0.2">
      <c r="A10" s="149"/>
      <c r="B10" s="146"/>
      <c r="C10" s="64"/>
      <c r="D10" s="69" t="s">
        <v>8</v>
      </c>
      <c r="E10" s="31">
        <f t="shared" si="0"/>
        <v>10498</v>
      </c>
      <c r="F10" s="55">
        <v>7701</v>
      </c>
      <c r="G10" s="81">
        <v>2797</v>
      </c>
      <c r="H10" s="171">
        <v>0</v>
      </c>
      <c r="I10" s="136"/>
      <c r="J10" s="136"/>
      <c r="K10" s="136"/>
      <c r="L10" s="137"/>
      <c r="M10" s="32">
        <v>0</v>
      </c>
      <c r="N10" s="32">
        <v>0</v>
      </c>
      <c r="O10" s="146"/>
    </row>
    <row r="11" spans="1:15" ht="22.5" x14ac:dyDescent="0.2">
      <c r="A11" s="149"/>
      <c r="B11" s="147"/>
      <c r="C11" s="65"/>
      <c r="D11" s="69" t="s">
        <v>30</v>
      </c>
      <c r="E11" s="31">
        <f t="shared" si="0"/>
        <v>554</v>
      </c>
      <c r="F11" s="55">
        <v>406</v>
      </c>
      <c r="G11" s="81">
        <v>148</v>
      </c>
      <c r="H11" s="171">
        <v>0</v>
      </c>
      <c r="I11" s="136"/>
      <c r="J11" s="136"/>
      <c r="K11" s="136"/>
      <c r="L11" s="137"/>
      <c r="M11" s="32">
        <v>0</v>
      </c>
      <c r="N11" s="32">
        <v>0</v>
      </c>
      <c r="O11" s="147"/>
    </row>
    <row r="12" spans="1:15" ht="39" customHeight="1" x14ac:dyDescent="0.2">
      <c r="A12" s="149"/>
      <c r="B12" s="33" t="s">
        <v>97</v>
      </c>
      <c r="C12" s="52" t="s">
        <v>87</v>
      </c>
      <c r="D12" s="52" t="s">
        <v>87</v>
      </c>
      <c r="E12" s="148" t="s">
        <v>6</v>
      </c>
      <c r="F12" s="166" t="s">
        <v>12</v>
      </c>
      <c r="G12" s="166" t="s">
        <v>13</v>
      </c>
      <c r="H12" s="138" t="s">
        <v>184</v>
      </c>
      <c r="I12" s="140" t="s">
        <v>180</v>
      </c>
      <c r="J12" s="141"/>
      <c r="K12" s="141"/>
      <c r="L12" s="142"/>
      <c r="M12" s="34" t="s">
        <v>77</v>
      </c>
      <c r="N12" s="34" t="s">
        <v>78</v>
      </c>
      <c r="O12" s="52" t="s">
        <v>87</v>
      </c>
    </row>
    <row r="13" spans="1:15" ht="24.75" x14ac:dyDescent="0.2">
      <c r="A13" s="149"/>
      <c r="B13" s="70"/>
      <c r="C13" s="64"/>
      <c r="D13" s="64"/>
      <c r="E13" s="147"/>
      <c r="F13" s="167"/>
      <c r="G13" s="167"/>
      <c r="H13" s="139"/>
      <c r="I13" s="35" t="s">
        <v>181</v>
      </c>
      <c r="J13" s="35" t="s">
        <v>182</v>
      </c>
      <c r="K13" s="35" t="s">
        <v>148</v>
      </c>
      <c r="L13" s="35" t="s">
        <v>183</v>
      </c>
      <c r="M13" s="36"/>
      <c r="N13" s="36"/>
      <c r="O13" s="64"/>
    </row>
    <row r="14" spans="1:15" ht="11.25" customHeight="1" x14ac:dyDescent="0.2">
      <c r="A14" s="150"/>
      <c r="B14" s="68"/>
      <c r="C14" s="65"/>
      <c r="D14" s="65"/>
      <c r="E14" s="37">
        <v>5</v>
      </c>
      <c r="F14" s="37">
        <v>1</v>
      </c>
      <c r="G14" s="37">
        <v>1</v>
      </c>
      <c r="H14" s="37">
        <v>1</v>
      </c>
      <c r="I14" s="37" t="s">
        <v>146</v>
      </c>
      <c r="J14" s="37" t="s">
        <v>146</v>
      </c>
      <c r="K14" s="37" t="s">
        <v>146</v>
      </c>
      <c r="L14" s="38">
        <v>1</v>
      </c>
      <c r="M14" s="39">
        <v>1</v>
      </c>
      <c r="N14" s="39">
        <v>1</v>
      </c>
      <c r="O14" s="65"/>
    </row>
    <row r="15" spans="1:15" ht="64.5" customHeight="1" x14ac:dyDescent="0.2">
      <c r="A15" s="129" t="s">
        <v>61</v>
      </c>
      <c r="B15" s="129" t="s">
        <v>200</v>
      </c>
      <c r="C15" s="66" t="s">
        <v>79</v>
      </c>
      <c r="D15" s="69" t="s">
        <v>14</v>
      </c>
      <c r="E15" s="31">
        <f>SUM(E16:E17)</f>
        <v>4805</v>
      </c>
      <c r="F15" s="31">
        <f>SUM(F16:F17)</f>
        <v>0</v>
      </c>
      <c r="G15" s="31">
        <f>SUM(G16:G17)</f>
        <v>845</v>
      </c>
      <c r="H15" s="171">
        <f>SUM(H16:L17)</f>
        <v>1320</v>
      </c>
      <c r="I15" s="136"/>
      <c r="J15" s="136"/>
      <c r="K15" s="136"/>
      <c r="L15" s="137"/>
      <c r="M15" s="31">
        <f>SUM(M16:M17)</f>
        <v>1320</v>
      </c>
      <c r="N15" s="31">
        <f>SUM(N16:N17)</f>
        <v>1320</v>
      </c>
      <c r="O15" s="66"/>
    </row>
    <row r="16" spans="1:15" ht="22.5" x14ac:dyDescent="0.2">
      <c r="A16" s="149"/>
      <c r="B16" s="146"/>
      <c r="C16" s="64"/>
      <c r="D16" s="69" t="s">
        <v>8</v>
      </c>
      <c r="E16" s="32">
        <f t="shared" ref="E16:H17" si="7">E19</f>
        <v>0</v>
      </c>
      <c r="F16" s="32">
        <f t="shared" si="7"/>
        <v>0</v>
      </c>
      <c r="G16" s="32">
        <f t="shared" si="7"/>
        <v>0</v>
      </c>
      <c r="H16" s="171">
        <f t="shared" si="7"/>
        <v>0</v>
      </c>
      <c r="I16" s="136"/>
      <c r="J16" s="136"/>
      <c r="K16" s="136"/>
      <c r="L16" s="137"/>
      <c r="M16" s="32">
        <f>M19</f>
        <v>0</v>
      </c>
      <c r="N16" s="32">
        <f>N19</f>
        <v>0</v>
      </c>
      <c r="O16" s="64"/>
    </row>
    <row r="17" spans="1:15" ht="22.5" x14ac:dyDescent="0.2">
      <c r="A17" s="150"/>
      <c r="B17" s="147"/>
      <c r="C17" s="65"/>
      <c r="D17" s="69" t="s">
        <v>30</v>
      </c>
      <c r="E17" s="31">
        <f t="shared" si="7"/>
        <v>4805</v>
      </c>
      <c r="F17" s="31">
        <f t="shared" si="7"/>
        <v>0</v>
      </c>
      <c r="G17" s="31">
        <f t="shared" si="7"/>
        <v>845</v>
      </c>
      <c r="H17" s="171">
        <f t="shared" si="7"/>
        <v>1320</v>
      </c>
      <c r="I17" s="136"/>
      <c r="J17" s="136"/>
      <c r="K17" s="136"/>
      <c r="L17" s="137"/>
      <c r="M17" s="31">
        <f>M20</f>
        <v>1320</v>
      </c>
      <c r="N17" s="31">
        <f>N20</f>
        <v>1320</v>
      </c>
      <c r="O17" s="65"/>
    </row>
    <row r="18" spans="1:15" ht="13.15" customHeight="1" x14ac:dyDescent="0.2">
      <c r="A18" s="129" t="s">
        <v>32</v>
      </c>
      <c r="B18" s="129" t="s">
        <v>202</v>
      </c>
      <c r="C18" s="66" t="s">
        <v>79</v>
      </c>
      <c r="D18" s="69" t="s">
        <v>14</v>
      </c>
      <c r="E18" s="31">
        <f t="shared" ref="E18:E20" si="8">F18+G18+M18+N18+H18</f>
        <v>4805</v>
      </c>
      <c r="F18" s="55">
        <f>SUM(F19:F20)</f>
        <v>0</v>
      </c>
      <c r="G18" s="81">
        <f>SUM(G19:G20)</f>
        <v>845</v>
      </c>
      <c r="H18" s="171">
        <f>SUM(H19:H20)</f>
        <v>1320</v>
      </c>
      <c r="I18" s="136"/>
      <c r="J18" s="136"/>
      <c r="K18" s="136"/>
      <c r="L18" s="137"/>
      <c r="M18" s="32">
        <f>SUM(M19:M20)</f>
        <v>1320</v>
      </c>
      <c r="N18" s="32">
        <f>SUM(N19:N20)</f>
        <v>1320</v>
      </c>
      <c r="O18" s="129" t="s">
        <v>60</v>
      </c>
    </row>
    <row r="19" spans="1:15" ht="22.5" x14ac:dyDescent="0.2">
      <c r="A19" s="149"/>
      <c r="B19" s="146"/>
      <c r="C19" s="64"/>
      <c r="D19" s="69" t="s">
        <v>8</v>
      </c>
      <c r="E19" s="31">
        <f t="shared" si="8"/>
        <v>0</v>
      </c>
      <c r="F19" s="55">
        <v>0</v>
      </c>
      <c r="G19" s="81">
        <v>0</v>
      </c>
      <c r="H19" s="171">
        <v>0</v>
      </c>
      <c r="I19" s="136"/>
      <c r="J19" s="136"/>
      <c r="K19" s="136"/>
      <c r="L19" s="137"/>
      <c r="M19" s="32">
        <v>0</v>
      </c>
      <c r="N19" s="32">
        <v>0</v>
      </c>
      <c r="O19" s="146"/>
    </row>
    <row r="20" spans="1:15" ht="50.25" customHeight="1" x14ac:dyDescent="0.2">
      <c r="A20" s="149"/>
      <c r="B20" s="147"/>
      <c r="C20" s="65"/>
      <c r="D20" s="69" t="s">
        <v>30</v>
      </c>
      <c r="E20" s="31">
        <f t="shared" si="8"/>
        <v>4805</v>
      </c>
      <c r="F20" s="55">
        <v>0</v>
      </c>
      <c r="G20" s="81">
        <v>845</v>
      </c>
      <c r="H20" s="171">
        <v>1320</v>
      </c>
      <c r="I20" s="136"/>
      <c r="J20" s="136"/>
      <c r="K20" s="136"/>
      <c r="L20" s="137"/>
      <c r="M20" s="32">
        <v>1320</v>
      </c>
      <c r="N20" s="32">
        <v>1320</v>
      </c>
      <c r="O20" s="147"/>
    </row>
    <row r="21" spans="1:15" ht="35.25" customHeight="1" x14ac:dyDescent="0.2">
      <c r="A21" s="149"/>
      <c r="B21" s="125" t="s">
        <v>201</v>
      </c>
      <c r="C21" s="52" t="s">
        <v>87</v>
      </c>
      <c r="D21" s="52" t="s">
        <v>87</v>
      </c>
      <c r="E21" s="148" t="s">
        <v>6</v>
      </c>
      <c r="F21" s="148" t="s">
        <v>12</v>
      </c>
      <c r="G21" s="148" t="s">
        <v>13</v>
      </c>
      <c r="H21" s="138" t="s">
        <v>184</v>
      </c>
      <c r="I21" s="140" t="s">
        <v>180</v>
      </c>
      <c r="J21" s="141"/>
      <c r="K21" s="141"/>
      <c r="L21" s="142"/>
      <c r="M21" s="34" t="s">
        <v>77</v>
      </c>
      <c r="N21" s="34" t="s">
        <v>78</v>
      </c>
      <c r="O21" s="52" t="s">
        <v>87</v>
      </c>
    </row>
    <row r="22" spans="1:15" ht="24.75" x14ac:dyDescent="0.2">
      <c r="A22" s="149"/>
      <c r="B22" s="146"/>
      <c r="C22" s="64"/>
      <c r="D22" s="64"/>
      <c r="E22" s="147"/>
      <c r="F22" s="147"/>
      <c r="G22" s="147"/>
      <c r="H22" s="139"/>
      <c r="I22" s="35" t="s">
        <v>181</v>
      </c>
      <c r="J22" s="35" t="s">
        <v>182</v>
      </c>
      <c r="K22" s="35" t="s">
        <v>148</v>
      </c>
      <c r="L22" s="35" t="s">
        <v>183</v>
      </c>
      <c r="M22" s="36"/>
      <c r="N22" s="36"/>
      <c r="O22" s="64"/>
    </row>
    <row r="23" spans="1:15" ht="19.5" customHeight="1" x14ac:dyDescent="0.2">
      <c r="A23" s="150"/>
      <c r="B23" s="147"/>
      <c r="C23" s="65"/>
      <c r="D23" s="65"/>
      <c r="E23" s="37">
        <v>1</v>
      </c>
      <c r="F23" s="38" t="s">
        <v>88</v>
      </c>
      <c r="G23" s="38" t="s">
        <v>88</v>
      </c>
      <c r="H23" s="39">
        <v>1</v>
      </c>
      <c r="I23" s="37" t="s">
        <v>146</v>
      </c>
      <c r="J23" s="37" t="s">
        <v>146</v>
      </c>
      <c r="K23" s="38">
        <v>1</v>
      </c>
      <c r="L23" s="38">
        <v>1</v>
      </c>
      <c r="M23" s="39">
        <v>1</v>
      </c>
      <c r="N23" s="39">
        <v>1</v>
      </c>
      <c r="O23" s="65"/>
    </row>
    <row r="24" spans="1:15" x14ac:dyDescent="0.2">
      <c r="A24" s="40"/>
      <c r="B24" s="125" t="s">
        <v>63</v>
      </c>
      <c r="C24" s="52"/>
      <c r="D24" s="54" t="s">
        <v>64</v>
      </c>
      <c r="E24" s="32">
        <f>SUM(E25:E28)</f>
        <v>15857</v>
      </c>
      <c r="F24" s="63">
        <f>SUM(F25:F28)</f>
        <v>8107</v>
      </c>
      <c r="G24" s="78">
        <f>SUM(G25:G28)</f>
        <v>3790</v>
      </c>
      <c r="H24" s="135">
        <f t="shared" ref="H24" si="9">SUM(H25:H28)</f>
        <v>1320</v>
      </c>
      <c r="I24" s="136"/>
      <c r="J24" s="136"/>
      <c r="K24" s="136"/>
      <c r="L24" s="137"/>
      <c r="M24" s="41">
        <f t="shared" ref="M24:N24" si="10">SUM(M25:M28)</f>
        <v>1320</v>
      </c>
      <c r="N24" s="41">
        <f t="shared" si="10"/>
        <v>1320</v>
      </c>
      <c r="O24" s="52"/>
    </row>
    <row r="25" spans="1:15" ht="22.5" x14ac:dyDescent="0.2">
      <c r="A25" s="40"/>
      <c r="B25" s="146"/>
      <c r="C25" s="40"/>
      <c r="D25" s="54" t="s">
        <v>30</v>
      </c>
      <c r="E25" s="31">
        <f>F25+G25+M25+N25+H25</f>
        <v>5359</v>
      </c>
      <c r="F25" s="63">
        <f>F8+F17</f>
        <v>406</v>
      </c>
      <c r="G25" s="78">
        <f>G8+G17</f>
        <v>993</v>
      </c>
      <c r="H25" s="135">
        <f>H8+H17</f>
        <v>1320</v>
      </c>
      <c r="I25" s="136"/>
      <c r="J25" s="136"/>
      <c r="K25" s="136"/>
      <c r="L25" s="137"/>
      <c r="M25" s="41">
        <f>M8+M17</f>
        <v>1320</v>
      </c>
      <c r="N25" s="41">
        <f>N8+N17</f>
        <v>1320</v>
      </c>
      <c r="O25" s="40"/>
    </row>
    <row r="26" spans="1:15" ht="22.5" x14ac:dyDescent="0.2">
      <c r="A26" s="40"/>
      <c r="B26" s="146"/>
      <c r="C26" s="40"/>
      <c r="D26" s="54" t="s">
        <v>8</v>
      </c>
      <c r="E26" s="31">
        <f>F26+G26+M26+N26+H26</f>
        <v>10498</v>
      </c>
      <c r="F26" s="63">
        <f>F7+F16</f>
        <v>7701</v>
      </c>
      <c r="G26" s="78">
        <f>G7+G16</f>
        <v>2797</v>
      </c>
      <c r="H26" s="135">
        <f>H16+H7</f>
        <v>0</v>
      </c>
      <c r="I26" s="136"/>
      <c r="J26" s="136"/>
      <c r="K26" s="136"/>
      <c r="L26" s="137"/>
      <c r="M26" s="41">
        <f>M16+M7</f>
        <v>0</v>
      </c>
      <c r="N26" s="41">
        <f>N16+N7</f>
        <v>0</v>
      </c>
      <c r="O26" s="40"/>
    </row>
    <row r="27" spans="1:15" ht="33.75" x14ac:dyDescent="0.2">
      <c r="A27" s="40"/>
      <c r="B27" s="146"/>
      <c r="C27" s="40"/>
      <c r="D27" s="54" t="s">
        <v>51</v>
      </c>
      <c r="E27" s="31">
        <f>F27+G27+M27+N27+H27</f>
        <v>0</v>
      </c>
      <c r="F27" s="61">
        <v>0</v>
      </c>
      <c r="G27" s="80">
        <v>0</v>
      </c>
      <c r="H27" s="169">
        <v>0</v>
      </c>
      <c r="I27" s="136"/>
      <c r="J27" s="136"/>
      <c r="K27" s="136"/>
      <c r="L27" s="137"/>
      <c r="M27" s="54">
        <v>0</v>
      </c>
      <c r="N27" s="54">
        <v>0</v>
      </c>
      <c r="O27" s="40"/>
    </row>
    <row r="28" spans="1:15" ht="22.5" x14ac:dyDescent="0.2">
      <c r="A28" s="53"/>
      <c r="B28" s="147"/>
      <c r="C28" s="53"/>
      <c r="D28" s="54" t="s">
        <v>37</v>
      </c>
      <c r="E28" s="31">
        <f>F28+G28+M28+N28+H28</f>
        <v>0</v>
      </c>
      <c r="F28" s="61">
        <v>0</v>
      </c>
      <c r="G28" s="80">
        <v>0</v>
      </c>
      <c r="H28" s="169">
        <v>0</v>
      </c>
      <c r="I28" s="136"/>
      <c r="J28" s="136"/>
      <c r="K28" s="136"/>
      <c r="L28" s="137"/>
      <c r="M28" s="54">
        <v>0</v>
      </c>
      <c r="N28" s="54">
        <v>0</v>
      </c>
      <c r="O28" s="53"/>
    </row>
    <row r="29" spans="1:15" s="51" customFormat="1" ht="25.5" customHeight="1" x14ac:dyDescent="0.2">
      <c r="A29" s="164" t="s">
        <v>131</v>
      </c>
      <c r="B29" s="165"/>
      <c r="C29" s="165"/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65"/>
    </row>
    <row r="30" spans="1:15" s="71" customFormat="1" ht="24.75" customHeight="1" x14ac:dyDescent="0.2">
      <c r="A30" s="162" t="s">
        <v>130</v>
      </c>
      <c r="B30" s="163"/>
      <c r="C30" s="163"/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</row>
    <row r="31" spans="1:15" ht="44.25" customHeight="1" x14ac:dyDescent="0.2">
      <c r="A31" s="66" t="s">
        <v>52</v>
      </c>
      <c r="B31" s="66" t="s">
        <v>53</v>
      </c>
      <c r="C31" s="54" t="s">
        <v>54</v>
      </c>
      <c r="D31" s="52" t="s">
        <v>55</v>
      </c>
      <c r="E31" s="69" t="s">
        <v>6</v>
      </c>
      <c r="F31" s="62"/>
      <c r="G31" s="168" t="s">
        <v>122</v>
      </c>
      <c r="H31" s="136"/>
      <c r="I31" s="136"/>
      <c r="J31" s="136"/>
      <c r="K31" s="136"/>
      <c r="L31" s="136"/>
      <c r="M31" s="136"/>
      <c r="N31" s="137"/>
      <c r="O31" s="125" t="s">
        <v>56</v>
      </c>
    </row>
    <row r="32" spans="1:15" ht="18.75" customHeight="1" x14ac:dyDescent="0.2">
      <c r="A32" s="65"/>
      <c r="B32" s="53"/>
      <c r="C32" s="54" t="s">
        <v>57</v>
      </c>
      <c r="D32" s="53"/>
      <c r="E32" s="69" t="s">
        <v>58</v>
      </c>
      <c r="F32" s="61" t="s">
        <v>12</v>
      </c>
      <c r="G32" s="80" t="s">
        <v>13</v>
      </c>
      <c r="H32" s="169" t="s">
        <v>76</v>
      </c>
      <c r="I32" s="136"/>
      <c r="J32" s="136"/>
      <c r="K32" s="136"/>
      <c r="L32" s="137"/>
      <c r="M32" s="54" t="s">
        <v>77</v>
      </c>
      <c r="N32" s="54" t="s">
        <v>78</v>
      </c>
      <c r="O32" s="147"/>
    </row>
    <row r="33" spans="1:15" x14ac:dyDescent="0.2">
      <c r="A33" s="69">
        <v>1</v>
      </c>
      <c r="B33" s="69">
        <v>2</v>
      </c>
      <c r="C33" s="54">
        <v>3</v>
      </c>
      <c r="D33" s="54">
        <v>4</v>
      </c>
      <c r="E33" s="69">
        <v>5</v>
      </c>
      <c r="F33" s="62">
        <v>6</v>
      </c>
      <c r="G33" s="79">
        <v>7</v>
      </c>
      <c r="H33" s="168">
        <v>8</v>
      </c>
      <c r="I33" s="136"/>
      <c r="J33" s="136"/>
      <c r="K33" s="136"/>
      <c r="L33" s="137"/>
      <c r="M33" s="69">
        <v>9</v>
      </c>
      <c r="N33" s="69">
        <v>10</v>
      </c>
      <c r="O33" s="54">
        <v>11</v>
      </c>
    </row>
    <row r="34" spans="1:15" ht="11.25" customHeight="1" x14ac:dyDescent="0.2">
      <c r="A34" s="129" t="s">
        <v>59</v>
      </c>
      <c r="B34" s="153" t="s">
        <v>65</v>
      </c>
      <c r="C34" s="52" t="s">
        <v>79</v>
      </c>
      <c r="D34" s="54" t="s">
        <v>36</v>
      </c>
      <c r="E34" s="31">
        <f t="shared" ref="E34:E39" si="11">F34+G34+M34+N34+H34</f>
        <v>89742.3</v>
      </c>
      <c r="F34" s="55">
        <f t="shared" ref="F34:H35" si="12">F37+F46+F51+F56+F61</f>
        <v>17082.099999999999</v>
      </c>
      <c r="G34" s="81">
        <f t="shared" si="12"/>
        <v>17934.2</v>
      </c>
      <c r="H34" s="171">
        <f t="shared" si="12"/>
        <v>18242</v>
      </c>
      <c r="I34" s="136"/>
      <c r="J34" s="136"/>
      <c r="K34" s="136"/>
      <c r="L34" s="137"/>
      <c r="M34" s="32">
        <f>M37+M46+M51+M56+M61</f>
        <v>18242</v>
      </c>
      <c r="N34" s="32">
        <f>N37+N46+N51+N56+N61</f>
        <v>18242</v>
      </c>
      <c r="O34" s="52"/>
    </row>
    <row r="35" spans="1:15" ht="22.5" x14ac:dyDescent="0.2">
      <c r="A35" s="149"/>
      <c r="B35" s="144"/>
      <c r="C35" s="40"/>
      <c r="D35" s="54" t="s">
        <v>30</v>
      </c>
      <c r="E35" s="31">
        <f t="shared" si="11"/>
        <v>89742.3</v>
      </c>
      <c r="F35" s="63">
        <f t="shared" si="12"/>
        <v>17082.099999999999</v>
      </c>
      <c r="G35" s="78">
        <f t="shared" si="12"/>
        <v>17934.2</v>
      </c>
      <c r="H35" s="135">
        <f t="shared" si="12"/>
        <v>18242</v>
      </c>
      <c r="I35" s="136"/>
      <c r="J35" s="136"/>
      <c r="K35" s="136"/>
      <c r="L35" s="137"/>
      <c r="M35" s="41">
        <f>M38+M47+M52+M57+M62</f>
        <v>18242</v>
      </c>
      <c r="N35" s="41">
        <f>N38+N47+N52+N57+N62</f>
        <v>18242</v>
      </c>
      <c r="O35" s="40"/>
    </row>
    <row r="36" spans="1:15" ht="22.5" x14ac:dyDescent="0.2">
      <c r="A36" s="150"/>
      <c r="B36" s="145"/>
      <c r="C36" s="53"/>
      <c r="D36" s="54" t="s">
        <v>37</v>
      </c>
      <c r="E36" s="31">
        <f t="shared" si="11"/>
        <v>0</v>
      </c>
      <c r="F36" s="63">
        <f t="shared" ref="F36:H36" si="13">F39</f>
        <v>0</v>
      </c>
      <c r="G36" s="78">
        <f t="shared" si="13"/>
        <v>0</v>
      </c>
      <c r="H36" s="135">
        <f t="shared" si="13"/>
        <v>0</v>
      </c>
      <c r="I36" s="136"/>
      <c r="J36" s="136"/>
      <c r="K36" s="136"/>
      <c r="L36" s="137"/>
      <c r="M36" s="41">
        <f t="shared" ref="M36:N36" si="14">M39</f>
        <v>0</v>
      </c>
      <c r="N36" s="41">
        <f t="shared" si="14"/>
        <v>0</v>
      </c>
      <c r="O36" s="53"/>
    </row>
    <row r="37" spans="1:15" ht="13.15" customHeight="1" x14ac:dyDescent="0.2">
      <c r="A37" s="129" t="s">
        <v>29</v>
      </c>
      <c r="B37" s="143" t="s">
        <v>35</v>
      </c>
      <c r="C37" s="52" t="s">
        <v>79</v>
      </c>
      <c r="D37" s="54" t="s">
        <v>36</v>
      </c>
      <c r="E37" s="31">
        <f t="shared" si="11"/>
        <v>0</v>
      </c>
      <c r="F37" s="63">
        <f>SUM(F38:F39)</f>
        <v>0</v>
      </c>
      <c r="G37" s="78">
        <f>SUM(G38:G39)</f>
        <v>0</v>
      </c>
      <c r="H37" s="135">
        <f t="shared" ref="H37" si="15">SUM(H38:H39)</f>
        <v>0</v>
      </c>
      <c r="I37" s="136"/>
      <c r="J37" s="136"/>
      <c r="K37" s="136"/>
      <c r="L37" s="137"/>
      <c r="M37" s="41">
        <f t="shared" ref="M37:N37" si="16">SUM(M38:M39)</f>
        <v>0</v>
      </c>
      <c r="N37" s="41">
        <f t="shared" si="16"/>
        <v>0</v>
      </c>
      <c r="O37" s="125" t="s">
        <v>145</v>
      </c>
    </row>
    <row r="38" spans="1:15" ht="22.5" x14ac:dyDescent="0.2">
      <c r="A38" s="149"/>
      <c r="B38" s="144"/>
      <c r="C38" s="40"/>
      <c r="D38" s="54" t="s">
        <v>30</v>
      </c>
      <c r="E38" s="31">
        <f t="shared" si="11"/>
        <v>0</v>
      </c>
      <c r="F38" s="63">
        <v>0</v>
      </c>
      <c r="G38" s="78">
        <v>0</v>
      </c>
      <c r="H38" s="135">
        <v>0</v>
      </c>
      <c r="I38" s="136"/>
      <c r="J38" s="136"/>
      <c r="K38" s="136"/>
      <c r="L38" s="137"/>
      <c r="M38" s="41">
        <v>0</v>
      </c>
      <c r="N38" s="41">
        <v>0</v>
      </c>
      <c r="O38" s="146"/>
    </row>
    <row r="39" spans="1:15" ht="22.5" x14ac:dyDescent="0.2">
      <c r="A39" s="149"/>
      <c r="B39" s="145"/>
      <c r="C39" s="53"/>
      <c r="D39" s="54" t="s">
        <v>37</v>
      </c>
      <c r="E39" s="31">
        <f t="shared" si="11"/>
        <v>0</v>
      </c>
      <c r="F39" s="63">
        <v>0</v>
      </c>
      <c r="G39" s="78">
        <v>0</v>
      </c>
      <c r="H39" s="135">
        <v>0</v>
      </c>
      <c r="I39" s="136"/>
      <c r="J39" s="136"/>
      <c r="K39" s="136"/>
      <c r="L39" s="137"/>
      <c r="M39" s="41">
        <v>0</v>
      </c>
      <c r="N39" s="41">
        <v>0</v>
      </c>
      <c r="O39" s="146"/>
    </row>
    <row r="40" spans="1:15" ht="11.25" customHeight="1" x14ac:dyDescent="0.2">
      <c r="A40" s="149"/>
      <c r="B40" s="153" t="s">
        <v>186</v>
      </c>
      <c r="C40" s="52" t="s">
        <v>87</v>
      </c>
      <c r="D40" s="52" t="s">
        <v>87</v>
      </c>
      <c r="E40" s="148" t="s">
        <v>6</v>
      </c>
      <c r="F40" s="148" t="s">
        <v>12</v>
      </c>
      <c r="G40" s="148" t="s">
        <v>13</v>
      </c>
      <c r="H40" s="138" t="s">
        <v>184</v>
      </c>
      <c r="I40" s="140" t="s">
        <v>180</v>
      </c>
      <c r="J40" s="141"/>
      <c r="K40" s="141"/>
      <c r="L40" s="142"/>
      <c r="M40" s="34" t="s">
        <v>77</v>
      </c>
      <c r="N40" s="34" t="s">
        <v>78</v>
      </c>
      <c r="O40" s="146"/>
    </row>
    <row r="41" spans="1:15" ht="22.5" customHeight="1" x14ac:dyDescent="0.2">
      <c r="A41" s="149"/>
      <c r="B41" s="158"/>
      <c r="C41" s="64"/>
      <c r="D41" s="64"/>
      <c r="E41" s="147"/>
      <c r="F41" s="147"/>
      <c r="G41" s="147"/>
      <c r="H41" s="139"/>
      <c r="I41" s="35" t="s">
        <v>181</v>
      </c>
      <c r="J41" s="35" t="s">
        <v>182</v>
      </c>
      <c r="K41" s="35" t="s">
        <v>148</v>
      </c>
      <c r="L41" s="35" t="s">
        <v>183</v>
      </c>
      <c r="M41" s="36"/>
      <c r="N41" s="36"/>
      <c r="O41" s="146"/>
    </row>
    <row r="42" spans="1:15" ht="11.25" customHeight="1" x14ac:dyDescent="0.2">
      <c r="A42" s="149"/>
      <c r="B42" s="159"/>
      <c r="C42" s="65"/>
      <c r="D42" s="65"/>
      <c r="E42" s="37">
        <v>1086</v>
      </c>
      <c r="F42" s="37">
        <v>1086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>
        <v>0</v>
      </c>
      <c r="O42" s="170"/>
    </row>
    <row r="43" spans="1:15" ht="35.25" customHeight="1" x14ac:dyDescent="0.2">
      <c r="A43" s="149"/>
      <c r="B43" s="143" t="s">
        <v>187</v>
      </c>
      <c r="C43" s="52" t="s">
        <v>87</v>
      </c>
      <c r="D43" s="52" t="s">
        <v>87</v>
      </c>
      <c r="E43" s="160" t="s">
        <v>6</v>
      </c>
      <c r="F43" s="160" t="s">
        <v>12</v>
      </c>
      <c r="G43" s="160" t="s">
        <v>13</v>
      </c>
      <c r="H43" s="172" t="s">
        <v>184</v>
      </c>
      <c r="I43" s="155" t="s">
        <v>180</v>
      </c>
      <c r="J43" s="156"/>
      <c r="K43" s="156"/>
      <c r="L43" s="157"/>
      <c r="M43" s="42" t="s">
        <v>77</v>
      </c>
      <c r="N43" s="42" t="s">
        <v>78</v>
      </c>
      <c r="O43" s="146"/>
    </row>
    <row r="44" spans="1:15" ht="23.25" customHeight="1" x14ac:dyDescent="0.2">
      <c r="A44" s="149"/>
      <c r="B44" s="144"/>
      <c r="C44" s="64"/>
      <c r="D44" s="64"/>
      <c r="E44" s="147"/>
      <c r="F44" s="147"/>
      <c r="G44" s="147"/>
      <c r="H44" s="139"/>
      <c r="I44" s="35" t="s">
        <v>181</v>
      </c>
      <c r="J44" s="35" t="s">
        <v>182</v>
      </c>
      <c r="K44" s="35" t="s">
        <v>148</v>
      </c>
      <c r="L44" s="35" t="s">
        <v>183</v>
      </c>
      <c r="M44" s="36"/>
      <c r="N44" s="36"/>
      <c r="O44" s="146"/>
    </row>
    <row r="45" spans="1:15" ht="11.25" customHeight="1" x14ac:dyDescent="0.2">
      <c r="A45" s="150"/>
      <c r="B45" s="145"/>
      <c r="C45" s="65"/>
      <c r="D45" s="65"/>
      <c r="E45" s="37">
        <v>140</v>
      </c>
      <c r="F45" s="37">
        <v>140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147"/>
    </row>
    <row r="46" spans="1:15" ht="40.15" customHeight="1" x14ac:dyDescent="0.2">
      <c r="A46" s="129" t="s">
        <v>31</v>
      </c>
      <c r="B46" s="143" t="s">
        <v>38</v>
      </c>
      <c r="C46" s="52" t="s">
        <v>79</v>
      </c>
      <c r="D46" s="54" t="s">
        <v>36</v>
      </c>
      <c r="E46" s="31">
        <f>F46+G46+M46+N46+H46</f>
        <v>23120.2</v>
      </c>
      <c r="F46" s="63">
        <f>SUM(F47)</f>
        <v>4600</v>
      </c>
      <c r="G46" s="78">
        <f>SUM(G47)</f>
        <v>4099.2</v>
      </c>
      <c r="H46" s="135">
        <f t="shared" ref="H46:N46" si="17">SUM(H47)</f>
        <v>4807</v>
      </c>
      <c r="I46" s="136"/>
      <c r="J46" s="136"/>
      <c r="K46" s="136"/>
      <c r="L46" s="137"/>
      <c r="M46" s="41">
        <f t="shared" si="17"/>
        <v>4807</v>
      </c>
      <c r="N46" s="41">
        <f t="shared" si="17"/>
        <v>4807</v>
      </c>
      <c r="O46" s="125" t="s">
        <v>66</v>
      </c>
    </row>
    <row r="47" spans="1:15" ht="22.5" x14ac:dyDescent="0.2">
      <c r="A47" s="149"/>
      <c r="B47" s="145"/>
      <c r="C47" s="53"/>
      <c r="D47" s="54" t="s">
        <v>30</v>
      </c>
      <c r="E47" s="31">
        <f>F47+G47+M47+N47+H47</f>
        <v>23120.2</v>
      </c>
      <c r="F47" s="63">
        <v>4600</v>
      </c>
      <c r="G47" s="78">
        <v>4099.2</v>
      </c>
      <c r="H47" s="135">
        <v>4807</v>
      </c>
      <c r="I47" s="136"/>
      <c r="J47" s="136"/>
      <c r="K47" s="136"/>
      <c r="L47" s="137"/>
      <c r="M47" s="41">
        <v>4807</v>
      </c>
      <c r="N47" s="41">
        <v>4807</v>
      </c>
      <c r="O47" s="146"/>
    </row>
    <row r="48" spans="1:15" ht="24" customHeight="1" x14ac:dyDescent="0.2">
      <c r="A48" s="149"/>
      <c r="B48" s="143" t="s">
        <v>188</v>
      </c>
      <c r="C48" s="52" t="s">
        <v>87</v>
      </c>
      <c r="D48" s="52" t="s">
        <v>87</v>
      </c>
      <c r="E48" s="148" t="s">
        <v>6</v>
      </c>
      <c r="F48" s="148" t="s">
        <v>12</v>
      </c>
      <c r="G48" s="148" t="s">
        <v>13</v>
      </c>
      <c r="H48" s="138" t="s">
        <v>184</v>
      </c>
      <c r="I48" s="140" t="s">
        <v>180</v>
      </c>
      <c r="J48" s="141"/>
      <c r="K48" s="141"/>
      <c r="L48" s="142"/>
      <c r="M48" s="34" t="s">
        <v>77</v>
      </c>
      <c r="N48" s="34" t="s">
        <v>78</v>
      </c>
      <c r="O48" s="146"/>
    </row>
    <row r="49" spans="1:15" ht="19.5" customHeight="1" x14ac:dyDescent="0.2">
      <c r="A49" s="149"/>
      <c r="B49" s="144"/>
      <c r="C49" s="64"/>
      <c r="D49" s="64"/>
      <c r="E49" s="147"/>
      <c r="F49" s="147"/>
      <c r="G49" s="147"/>
      <c r="H49" s="139"/>
      <c r="I49" s="35" t="s">
        <v>181</v>
      </c>
      <c r="J49" s="35" t="s">
        <v>182</v>
      </c>
      <c r="K49" s="35" t="s">
        <v>148</v>
      </c>
      <c r="L49" s="35" t="s">
        <v>183</v>
      </c>
      <c r="M49" s="36"/>
      <c r="N49" s="36"/>
      <c r="O49" s="146"/>
    </row>
    <row r="50" spans="1:15" ht="11.25" customHeight="1" x14ac:dyDescent="0.2">
      <c r="A50" s="150"/>
      <c r="B50" s="145"/>
      <c r="C50" s="65"/>
      <c r="D50" s="65"/>
      <c r="E50" s="37">
        <v>4</v>
      </c>
      <c r="F50" s="37">
        <v>4</v>
      </c>
      <c r="G50" s="37">
        <v>4</v>
      </c>
      <c r="H50" s="37">
        <v>4</v>
      </c>
      <c r="I50" s="37">
        <v>4</v>
      </c>
      <c r="J50" s="37">
        <v>4</v>
      </c>
      <c r="K50" s="37">
        <v>4</v>
      </c>
      <c r="L50" s="37">
        <v>4</v>
      </c>
      <c r="M50" s="37">
        <v>4</v>
      </c>
      <c r="N50" s="37">
        <v>4</v>
      </c>
      <c r="O50" s="146"/>
    </row>
    <row r="51" spans="1:15" ht="33" customHeight="1" x14ac:dyDescent="0.2">
      <c r="A51" s="129" t="s">
        <v>39</v>
      </c>
      <c r="B51" s="153" t="s">
        <v>40</v>
      </c>
      <c r="C51" s="52" t="s">
        <v>79</v>
      </c>
      <c r="D51" s="54" t="s">
        <v>36</v>
      </c>
      <c r="E51" s="41">
        <f t="shared" ref="E51:N61" si="18">SUM(E52)</f>
        <v>0</v>
      </c>
      <c r="F51" s="63">
        <f t="shared" si="18"/>
        <v>0</v>
      </c>
      <c r="G51" s="78">
        <f t="shared" si="18"/>
        <v>0</v>
      </c>
      <c r="H51" s="135">
        <f t="shared" si="18"/>
        <v>0</v>
      </c>
      <c r="I51" s="136"/>
      <c r="J51" s="136"/>
      <c r="K51" s="136"/>
      <c r="L51" s="137"/>
      <c r="M51" s="41">
        <f t="shared" si="18"/>
        <v>0</v>
      </c>
      <c r="N51" s="41">
        <f t="shared" si="18"/>
        <v>0</v>
      </c>
      <c r="O51" s="146"/>
    </row>
    <row r="52" spans="1:15" ht="55.5" customHeight="1" x14ac:dyDescent="0.2">
      <c r="A52" s="149"/>
      <c r="B52" s="145"/>
      <c r="C52" s="53"/>
      <c r="D52" s="54" t="s">
        <v>30</v>
      </c>
      <c r="E52" s="31">
        <f>F52+G52+M52+N52+H52</f>
        <v>0</v>
      </c>
      <c r="F52" s="63">
        <v>0</v>
      </c>
      <c r="G52" s="78">
        <v>0</v>
      </c>
      <c r="H52" s="135">
        <v>0</v>
      </c>
      <c r="I52" s="136"/>
      <c r="J52" s="136"/>
      <c r="K52" s="136"/>
      <c r="L52" s="137"/>
      <c r="M52" s="41">
        <v>0</v>
      </c>
      <c r="N52" s="41">
        <v>0</v>
      </c>
      <c r="O52" s="146"/>
    </row>
    <row r="53" spans="1:15" ht="30.75" customHeight="1" x14ac:dyDescent="0.2">
      <c r="A53" s="149"/>
      <c r="B53" s="143" t="s">
        <v>189</v>
      </c>
      <c r="C53" s="52" t="s">
        <v>87</v>
      </c>
      <c r="D53" s="52" t="s">
        <v>87</v>
      </c>
      <c r="E53" s="148" t="s">
        <v>6</v>
      </c>
      <c r="F53" s="148" t="s">
        <v>12</v>
      </c>
      <c r="G53" s="148" t="s">
        <v>13</v>
      </c>
      <c r="H53" s="138" t="s">
        <v>184</v>
      </c>
      <c r="I53" s="140" t="s">
        <v>180</v>
      </c>
      <c r="J53" s="141"/>
      <c r="K53" s="141"/>
      <c r="L53" s="142"/>
      <c r="M53" s="34" t="s">
        <v>77</v>
      </c>
      <c r="N53" s="34" t="s">
        <v>78</v>
      </c>
      <c r="O53" s="146"/>
    </row>
    <row r="54" spans="1:15" ht="28.5" customHeight="1" x14ac:dyDescent="0.2">
      <c r="A54" s="149"/>
      <c r="B54" s="144"/>
      <c r="C54" s="64"/>
      <c r="D54" s="64"/>
      <c r="E54" s="147"/>
      <c r="F54" s="147"/>
      <c r="G54" s="147"/>
      <c r="H54" s="139"/>
      <c r="I54" s="35" t="s">
        <v>181</v>
      </c>
      <c r="J54" s="35" t="s">
        <v>182</v>
      </c>
      <c r="K54" s="35" t="s">
        <v>148</v>
      </c>
      <c r="L54" s="35" t="s">
        <v>183</v>
      </c>
      <c r="M54" s="36"/>
      <c r="N54" s="36"/>
      <c r="O54" s="146"/>
    </row>
    <row r="55" spans="1:15" ht="11.25" customHeight="1" x14ac:dyDescent="0.2">
      <c r="A55" s="150"/>
      <c r="B55" s="145"/>
      <c r="C55" s="65"/>
      <c r="D55" s="65"/>
      <c r="E55" s="37">
        <v>4</v>
      </c>
      <c r="F55" s="37">
        <v>4</v>
      </c>
      <c r="G55" s="37">
        <v>4</v>
      </c>
      <c r="H55" s="37">
        <v>4</v>
      </c>
      <c r="I55" s="37">
        <v>4</v>
      </c>
      <c r="J55" s="37">
        <v>4</v>
      </c>
      <c r="K55" s="37">
        <v>4</v>
      </c>
      <c r="L55" s="37">
        <v>4</v>
      </c>
      <c r="M55" s="37">
        <v>4</v>
      </c>
      <c r="N55" s="37">
        <v>4</v>
      </c>
      <c r="O55" s="146"/>
    </row>
    <row r="56" spans="1:15" ht="31.15" customHeight="1" x14ac:dyDescent="0.2">
      <c r="A56" s="129" t="s">
        <v>41</v>
      </c>
      <c r="B56" s="143" t="s">
        <v>42</v>
      </c>
      <c r="C56" s="52" t="s">
        <v>79</v>
      </c>
      <c r="D56" s="54" t="s">
        <v>36</v>
      </c>
      <c r="E56" s="41">
        <f t="shared" si="18"/>
        <v>66622.100000000006</v>
      </c>
      <c r="F56" s="63">
        <f t="shared" si="18"/>
        <v>12482.1</v>
      </c>
      <c r="G56" s="78">
        <f t="shared" si="18"/>
        <v>13835</v>
      </c>
      <c r="H56" s="135">
        <f t="shared" si="18"/>
        <v>13435</v>
      </c>
      <c r="I56" s="136"/>
      <c r="J56" s="136"/>
      <c r="K56" s="136"/>
      <c r="L56" s="137"/>
      <c r="M56" s="41">
        <f t="shared" si="18"/>
        <v>13435</v>
      </c>
      <c r="N56" s="41">
        <f t="shared" si="18"/>
        <v>13435</v>
      </c>
      <c r="O56" s="146"/>
    </row>
    <row r="57" spans="1:15" ht="33" customHeight="1" x14ac:dyDescent="0.2">
      <c r="A57" s="149"/>
      <c r="B57" s="145"/>
      <c r="C57" s="53"/>
      <c r="D57" s="54" t="s">
        <v>30</v>
      </c>
      <c r="E57" s="31">
        <f>F57+G57+M57+N57+H57</f>
        <v>66622.100000000006</v>
      </c>
      <c r="F57" s="63">
        <v>12482.1</v>
      </c>
      <c r="G57" s="78">
        <v>13835</v>
      </c>
      <c r="H57" s="135">
        <v>13435</v>
      </c>
      <c r="I57" s="136"/>
      <c r="J57" s="136"/>
      <c r="K57" s="136"/>
      <c r="L57" s="137"/>
      <c r="M57" s="41">
        <v>13435</v>
      </c>
      <c r="N57" s="41">
        <v>13435</v>
      </c>
      <c r="O57" s="146"/>
    </row>
    <row r="58" spans="1:15" ht="24" customHeight="1" x14ac:dyDescent="0.2">
      <c r="A58" s="149"/>
      <c r="B58" s="143" t="s">
        <v>190</v>
      </c>
      <c r="C58" s="52" t="s">
        <v>87</v>
      </c>
      <c r="D58" s="52" t="s">
        <v>87</v>
      </c>
      <c r="E58" s="148" t="s">
        <v>6</v>
      </c>
      <c r="F58" s="148" t="s">
        <v>12</v>
      </c>
      <c r="G58" s="148" t="s">
        <v>13</v>
      </c>
      <c r="H58" s="138" t="s">
        <v>184</v>
      </c>
      <c r="I58" s="140" t="s">
        <v>180</v>
      </c>
      <c r="J58" s="141"/>
      <c r="K58" s="141"/>
      <c r="L58" s="142"/>
      <c r="M58" s="34" t="s">
        <v>77</v>
      </c>
      <c r="N58" s="34" t="s">
        <v>78</v>
      </c>
      <c r="O58" s="146"/>
    </row>
    <row r="59" spans="1:15" ht="21.75" customHeight="1" x14ac:dyDescent="0.2">
      <c r="A59" s="149"/>
      <c r="B59" s="144"/>
      <c r="C59" s="64"/>
      <c r="D59" s="64"/>
      <c r="E59" s="147"/>
      <c r="F59" s="147"/>
      <c r="G59" s="147"/>
      <c r="H59" s="139"/>
      <c r="I59" s="35" t="s">
        <v>181</v>
      </c>
      <c r="J59" s="35" t="s">
        <v>182</v>
      </c>
      <c r="K59" s="35" t="s">
        <v>148</v>
      </c>
      <c r="L59" s="35" t="s">
        <v>183</v>
      </c>
      <c r="M59" s="36"/>
      <c r="N59" s="36"/>
      <c r="O59" s="146"/>
    </row>
    <row r="60" spans="1:15" ht="15.75" customHeight="1" x14ac:dyDescent="0.2">
      <c r="A60" s="150"/>
      <c r="B60" s="145"/>
      <c r="C60" s="65"/>
      <c r="D60" s="65"/>
      <c r="E60" s="37">
        <v>4</v>
      </c>
      <c r="F60" s="37">
        <v>4</v>
      </c>
      <c r="G60" s="37">
        <v>4</v>
      </c>
      <c r="H60" s="37">
        <v>4</v>
      </c>
      <c r="I60" s="37">
        <v>4</v>
      </c>
      <c r="J60" s="37">
        <v>4</v>
      </c>
      <c r="K60" s="37">
        <v>4</v>
      </c>
      <c r="L60" s="37">
        <v>4</v>
      </c>
      <c r="M60" s="37">
        <v>4</v>
      </c>
      <c r="N60" s="37">
        <v>4</v>
      </c>
      <c r="O60" s="147"/>
    </row>
    <row r="61" spans="1:15" ht="31.15" customHeight="1" x14ac:dyDescent="0.2">
      <c r="A61" s="129" t="s">
        <v>43</v>
      </c>
      <c r="B61" s="143" t="s">
        <v>176</v>
      </c>
      <c r="C61" s="52" t="s">
        <v>79</v>
      </c>
      <c r="D61" s="54" t="s">
        <v>36</v>
      </c>
      <c r="E61" s="41">
        <f t="shared" si="18"/>
        <v>0</v>
      </c>
      <c r="F61" s="63">
        <f t="shared" si="18"/>
        <v>0</v>
      </c>
      <c r="G61" s="78">
        <f t="shared" si="18"/>
        <v>0</v>
      </c>
      <c r="H61" s="135">
        <f t="shared" si="18"/>
        <v>0</v>
      </c>
      <c r="I61" s="136"/>
      <c r="J61" s="136"/>
      <c r="K61" s="136"/>
      <c r="L61" s="137"/>
      <c r="M61" s="41">
        <f t="shared" si="18"/>
        <v>0</v>
      </c>
      <c r="N61" s="41">
        <f t="shared" si="18"/>
        <v>0</v>
      </c>
      <c r="O61" s="52" t="s">
        <v>67</v>
      </c>
    </row>
    <row r="62" spans="1:15" ht="57" customHeight="1" x14ac:dyDescent="0.2">
      <c r="A62" s="149"/>
      <c r="B62" s="145"/>
      <c r="C62" s="53"/>
      <c r="D62" s="54" t="s">
        <v>30</v>
      </c>
      <c r="E62" s="31">
        <f>F62+G62+M62+N62+H62</f>
        <v>0</v>
      </c>
      <c r="F62" s="63">
        <v>0</v>
      </c>
      <c r="G62" s="78">
        <v>0</v>
      </c>
      <c r="H62" s="135">
        <v>0</v>
      </c>
      <c r="I62" s="136"/>
      <c r="J62" s="136"/>
      <c r="K62" s="136"/>
      <c r="L62" s="137"/>
      <c r="M62" s="41">
        <v>0</v>
      </c>
      <c r="N62" s="41">
        <v>0</v>
      </c>
      <c r="O62" s="53"/>
    </row>
    <row r="63" spans="1:15" ht="24" customHeight="1" x14ac:dyDescent="0.2">
      <c r="A63" s="149"/>
      <c r="B63" s="143" t="s">
        <v>191</v>
      </c>
      <c r="C63" s="52" t="s">
        <v>87</v>
      </c>
      <c r="D63" s="52" t="s">
        <v>87</v>
      </c>
      <c r="E63" s="148" t="s">
        <v>6</v>
      </c>
      <c r="F63" s="148" t="s">
        <v>12</v>
      </c>
      <c r="G63" s="148" t="s">
        <v>13</v>
      </c>
      <c r="H63" s="138" t="s">
        <v>184</v>
      </c>
      <c r="I63" s="140" t="s">
        <v>180</v>
      </c>
      <c r="J63" s="141"/>
      <c r="K63" s="141"/>
      <c r="L63" s="142"/>
      <c r="M63" s="34" t="s">
        <v>77</v>
      </c>
      <c r="N63" s="34" t="s">
        <v>78</v>
      </c>
      <c r="O63" s="52" t="s">
        <v>87</v>
      </c>
    </row>
    <row r="64" spans="1:15" ht="22.5" customHeight="1" x14ac:dyDescent="0.2">
      <c r="A64" s="149"/>
      <c r="B64" s="154"/>
      <c r="C64" s="40"/>
      <c r="D64" s="40"/>
      <c r="E64" s="146"/>
      <c r="F64" s="146"/>
      <c r="G64" s="146"/>
      <c r="H64" s="172"/>
      <c r="I64" s="56" t="s">
        <v>181</v>
      </c>
      <c r="J64" s="56" t="s">
        <v>182</v>
      </c>
      <c r="K64" s="56" t="s">
        <v>148</v>
      </c>
      <c r="L64" s="56" t="s">
        <v>183</v>
      </c>
      <c r="M64" s="34"/>
      <c r="N64" s="34"/>
      <c r="O64" s="40"/>
    </row>
    <row r="65" spans="1:15 16383:16383" ht="11.25" customHeight="1" x14ac:dyDescent="0.2">
      <c r="A65" s="150"/>
      <c r="B65" s="145"/>
      <c r="C65" s="65"/>
      <c r="D65" s="65"/>
      <c r="E65" s="37">
        <v>103</v>
      </c>
      <c r="F65" s="37">
        <v>94</v>
      </c>
      <c r="G65" s="37">
        <v>2</v>
      </c>
      <c r="H65" s="37">
        <v>5</v>
      </c>
      <c r="I65" s="37">
        <v>0</v>
      </c>
      <c r="J65" s="37">
        <v>1</v>
      </c>
      <c r="K65" s="37">
        <v>3</v>
      </c>
      <c r="L65" s="37">
        <v>5</v>
      </c>
      <c r="M65" s="37">
        <v>0</v>
      </c>
      <c r="N65" s="37">
        <v>2</v>
      </c>
      <c r="O65" s="68"/>
    </row>
    <row r="66" spans="1:15 16383:16383" x14ac:dyDescent="0.2">
      <c r="A66" s="129" t="s">
        <v>61</v>
      </c>
      <c r="B66" s="143" t="s">
        <v>68</v>
      </c>
      <c r="C66" s="52" t="s">
        <v>79</v>
      </c>
      <c r="D66" s="54" t="s">
        <v>36</v>
      </c>
      <c r="E66" s="36">
        <f t="shared" ref="E66:N66" si="19">E67</f>
        <v>2885</v>
      </c>
      <c r="F66" s="67">
        <f t="shared" si="19"/>
        <v>585</v>
      </c>
      <c r="G66" s="82">
        <f t="shared" si="19"/>
        <v>545</v>
      </c>
      <c r="H66" s="178">
        <f t="shared" si="19"/>
        <v>585</v>
      </c>
      <c r="I66" s="179"/>
      <c r="J66" s="179"/>
      <c r="K66" s="179"/>
      <c r="L66" s="180"/>
      <c r="M66" s="36">
        <f t="shared" si="19"/>
        <v>585</v>
      </c>
      <c r="N66" s="36">
        <f t="shared" si="19"/>
        <v>585</v>
      </c>
      <c r="O66" s="52"/>
    </row>
    <row r="67" spans="1:15 16383:16383" ht="22.5" x14ac:dyDescent="0.2">
      <c r="A67" s="150"/>
      <c r="B67" s="145"/>
      <c r="C67" s="53"/>
      <c r="D67" s="54" t="s">
        <v>30</v>
      </c>
      <c r="E67" s="31">
        <f>F67+G67+M67+N67+H67</f>
        <v>2885</v>
      </c>
      <c r="F67" s="63">
        <f t="shared" ref="F67:H67" si="20">F69</f>
        <v>585</v>
      </c>
      <c r="G67" s="78">
        <f t="shared" si="20"/>
        <v>545</v>
      </c>
      <c r="H67" s="135">
        <f t="shared" si="20"/>
        <v>585</v>
      </c>
      <c r="I67" s="136"/>
      <c r="J67" s="136"/>
      <c r="K67" s="136"/>
      <c r="L67" s="137"/>
      <c r="M67" s="41">
        <f t="shared" ref="M67:N67" si="21">M69</f>
        <v>585</v>
      </c>
      <c r="N67" s="41">
        <f t="shared" si="21"/>
        <v>585</v>
      </c>
      <c r="O67" s="53"/>
    </row>
    <row r="68" spans="1:15 16383:16383" ht="93.75" customHeight="1" x14ac:dyDescent="0.2">
      <c r="A68" s="129" t="s">
        <v>32</v>
      </c>
      <c r="B68" s="153" t="s">
        <v>147</v>
      </c>
      <c r="C68" s="52" t="s">
        <v>79</v>
      </c>
      <c r="D68" s="54" t="s">
        <v>36</v>
      </c>
      <c r="E68" s="41">
        <f t="shared" ref="E68:N68" si="22">SUM(E69)</f>
        <v>2885</v>
      </c>
      <c r="F68" s="63">
        <f t="shared" si="22"/>
        <v>585</v>
      </c>
      <c r="G68" s="78">
        <f t="shared" si="22"/>
        <v>545</v>
      </c>
      <c r="H68" s="135">
        <f t="shared" si="22"/>
        <v>585</v>
      </c>
      <c r="I68" s="136"/>
      <c r="J68" s="136"/>
      <c r="K68" s="136"/>
      <c r="L68" s="137"/>
      <c r="M68" s="41">
        <f t="shared" si="22"/>
        <v>585</v>
      </c>
      <c r="N68" s="41">
        <f t="shared" si="22"/>
        <v>585</v>
      </c>
      <c r="O68" s="125" t="s">
        <v>69</v>
      </c>
    </row>
    <row r="69" spans="1:15 16383:16383" ht="56.25" customHeight="1" x14ac:dyDescent="0.2">
      <c r="A69" s="149"/>
      <c r="B69" s="145"/>
      <c r="C69" s="53"/>
      <c r="D69" s="54" t="s">
        <v>30</v>
      </c>
      <c r="E69" s="31">
        <f>F69+G69+M69+N69+H69</f>
        <v>2885</v>
      </c>
      <c r="F69" s="63">
        <v>585</v>
      </c>
      <c r="G69" s="78">
        <v>545</v>
      </c>
      <c r="H69" s="135">
        <v>585</v>
      </c>
      <c r="I69" s="136"/>
      <c r="J69" s="136"/>
      <c r="K69" s="136"/>
      <c r="L69" s="137"/>
      <c r="M69" s="41">
        <v>585</v>
      </c>
      <c r="N69" s="41">
        <v>585</v>
      </c>
      <c r="O69" s="146"/>
    </row>
    <row r="70" spans="1:15 16383:16383" ht="19.5" customHeight="1" x14ac:dyDescent="0.2">
      <c r="A70" s="149"/>
      <c r="B70" s="143" t="s">
        <v>192</v>
      </c>
      <c r="C70" s="52" t="s">
        <v>87</v>
      </c>
      <c r="D70" s="52" t="s">
        <v>87</v>
      </c>
      <c r="E70" s="148" t="s">
        <v>6</v>
      </c>
      <c r="F70" s="148" t="s">
        <v>12</v>
      </c>
      <c r="G70" s="148" t="s">
        <v>13</v>
      </c>
      <c r="H70" s="138" t="s">
        <v>184</v>
      </c>
      <c r="I70" s="140" t="s">
        <v>180</v>
      </c>
      <c r="J70" s="141"/>
      <c r="K70" s="141"/>
      <c r="L70" s="142"/>
      <c r="M70" s="34" t="s">
        <v>77</v>
      </c>
      <c r="N70" s="34" t="s">
        <v>78</v>
      </c>
      <c r="O70" s="146"/>
    </row>
    <row r="71" spans="1:15 16383:16383" ht="19.5" customHeight="1" x14ac:dyDescent="0.2">
      <c r="A71" s="149"/>
      <c r="B71" s="144"/>
      <c r="C71" s="64"/>
      <c r="D71" s="64"/>
      <c r="E71" s="147"/>
      <c r="F71" s="147"/>
      <c r="G71" s="147"/>
      <c r="H71" s="139"/>
      <c r="I71" s="35" t="s">
        <v>181</v>
      </c>
      <c r="J71" s="35" t="s">
        <v>182</v>
      </c>
      <c r="K71" s="35" t="s">
        <v>148</v>
      </c>
      <c r="L71" s="35" t="s">
        <v>183</v>
      </c>
      <c r="M71" s="36"/>
      <c r="N71" s="36"/>
      <c r="O71" s="146"/>
    </row>
    <row r="72" spans="1:15 16383:16383" ht="11.25" customHeight="1" x14ac:dyDescent="0.2">
      <c r="A72" s="150"/>
      <c r="B72" s="145"/>
      <c r="C72" s="65"/>
      <c r="D72" s="65"/>
      <c r="E72" s="37">
        <v>12</v>
      </c>
      <c r="F72" s="37">
        <v>10</v>
      </c>
      <c r="G72" s="37">
        <v>1</v>
      </c>
      <c r="H72" s="37">
        <v>1</v>
      </c>
      <c r="I72" s="37">
        <v>0</v>
      </c>
      <c r="J72" s="37">
        <v>0</v>
      </c>
      <c r="K72" s="37">
        <v>1</v>
      </c>
      <c r="L72" s="37">
        <v>1</v>
      </c>
      <c r="M72" s="37">
        <v>0</v>
      </c>
      <c r="N72" s="37">
        <v>0</v>
      </c>
      <c r="O72" s="147"/>
    </row>
    <row r="73" spans="1:15 16383:16383" ht="11.25" customHeight="1" x14ac:dyDescent="0.2">
      <c r="A73" s="129" t="s">
        <v>62</v>
      </c>
      <c r="B73" s="153" t="s">
        <v>70</v>
      </c>
      <c r="C73" s="52" t="s">
        <v>79</v>
      </c>
      <c r="D73" s="54" t="s">
        <v>36</v>
      </c>
      <c r="E73" s="41">
        <f t="shared" ref="E73:N73" si="23">E74</f>
        <v>45680.160000000003</v>
      </c>
      <c r="F73" s="63">
        <f t="shared" si="23"/>
        <v>5895.5</v>
      </c>
      <c r="G73" s="78">
        <f t="shared" si="23"/>
        <v>9734.2999999999993</v>
      </c>
      <c r="H73" s="135">
        <f t="shared" si="23"/>
        <v>12202.36</v>
      </c>
      <c r="I73" s="136"/>
      <c r="J73" s="136"/>
      <c r="K73" s="136"/>
      <c r="L73" s="137"/>
      <c r="M73" s="41">
        <f t="shared" si="23"/>
        <v>8924</v>
      </c>
      <c r="N73" s="41">
        <f t="shared" si="23"/>
        <v>8924</v>
      </c>
      <c r="O73" s="52"/>
    </row>
    <row r="74" spans="1:15 16383:16383" ht="22.5" x14ac:dyDescent="0.2">
      <c r="A74" s="150"/>
      <c r="B74" s="145"/>
      <c r="C74" s="53"/>
      <c r="D74" s="54" t="s">
        <v>30</v>
      </c>
      <c r="E74" s="31">
        <f>F74+G74+M74+N74+H74</f>
        <v>45680.160000000003</v>
      </c>
      <c r="F74" s="63">
        <f t="shared" ref="F74:H74" si="24">F76+F81+F86</f>
        <v>5895.5</v>
      </c>
      <c r="G74" s="78">
        <f t="shared" si="24"/>
        <v>9734.2999999999993</v>
      </c>
      <c r="H74" s="135">
        <f t="shared" si="24"/>
        <v>12202.36</v>
      </c>
      <c r="I74" s="136"/>
      <c r="J74" s="136"/>
      <c r="K74" s="136"/>
      <c r="L74" s="137"/>
      <c r="M74" s="41">
        <f t="shared" ref="M74:N74" si="25">M76+M81+M86</f>
        <v>8924</v>
      </c>
      <c r="N74" s="41">
        <f t="shared" si="25"/>
        <v>8924</v>
      </c>
      <c r="O74" s="53"/>
    </row>
    <row r="75" spans="1:15 16383:16383" ht="28.9" customHeight="1" x14ac:dyDescent="0.2">
      <c r="A75" s="129" t="s">
        <v>33</v>
      </c>
      <c r="B75" s="153" t="s">
        <v>44</v>
      </c>
      <c r="C75" s="52" t="s">
        <v>79</v>
      </c>
      <c r="D75" s="54" t="s">
        <v>36</v>
      </c>
      <c r="E75" s="41">
        <f t="shared" ref="E75:N75" si="26">E76</f>
        <v>19783.690000000002</v>
      </c>
      <c r="F75" s="63">
        <f t="shared" si="26"/>
        <v>2524.1</v>
      </c>
      <c r="G75" s="78">
        <f t="shared" si="26"/>
        <v>3727.9</v>
      </c>
      <c r="H75" s="135">
        <f t="shared" si="26"/>
        <v>5283.6900000000005</v>
      </c>
      <c r="I75" s="136"/>
      <c r="J75" s="136"/>
      <c r="K75" s="136"/>
      <c r="L75" s="137"/>
      <c r="M75" s="41">
        <f t="shared" si="26"/>
        <v>4124</v>
      </c>
      <c r="N75" s="41">
        <f t="shared" si="26"/>
        <v>4124</v>
      </c>
      <c r="O75" s="125" t="s">
        <v>66</v>
      </c>
    </row>
    <row r="76" spans="1:15 16383:16383" ht="37.9" customHeight="1" x14ac:dyDescent="0.2">
      <c r="A76" s="149"/>
      <c r="B76" s="145"/>
      <c r="C76" s="53"/>
      <c r="D76" s="54" t="s">
        <v>30</v>
      </c>
      <c r="E76" s="31">
        <f>F76+G76+M76+N76+H76</f>
        <v>19783.690000000002</v>
      </c>
      <c r="F76" s="63">
        <v>2524.1</v>
      </c>
      <c r="G76" s="78">
        <v>3727.9</v>
      </c>
      <c r="H76" s="135">
        <f>4124-117.66+1277.35</f>
        <v>5283.6900000000005</v>
      </c>
      <c r="I76" s="136"/>
      <c r="J76" s="136"/>
      <c r="K76" s="136"/>
      <c r="L76" s="137"/>
      <c r="M76" s="41">
        <v>4124</v>
      </c>
      <c r="N76" s="41">
        <v>4124</v>
      </c>
      <c r="O76" s="146"/>
    </row>
    <row r="77" spans="1:15 16383:16383" ht="19.5" customHeight="1" x14ac:dyDescent="0.2">
      <c r="A77" s="149"/>
      <c r="B77" s="143" t="s">
        <v>199</v>
      </c>
      <c r="C77" s="52" t="s">
        <v>87</v>
      </c>
      <c r="D77" s="52" t="s">
        <v>87</v>
      </c>
      <c r="E77" s="148" t="s">
        <v>6</v>
      </c>
      <c r="F77" s="148" t="s">
        <v>12</v>
      </c>
      <c r="G77" s="148" t="s">
        <v>13</v>
      </c>
      <c r="H77" s="138" t="s">
        <v>184</v>
      </c>
      <c r="I77" s="140" t="s">
        <v>180</v>
      </c>
      <c r="J77" s="141"/>
      <c r="K77" s="141"/>
      <c r="L77" s="142"/>
      <c r="M77" s="34" t="s">
        <v>77</v>
      </c>
      <c r="N77" s="34" t="s">
        <v>78</v>
      </c>
      <c r="O77" s="146"/>
    </row>
    <row r="78" spans="1:15 16383:16383" ht="19.5" customHeight="1" x14ac:dyDescent="0.2">
      <c r="A78" s="149"/>
      <c r="B78" s="144"/>
      <c r="C78" s="64"/>
      <c r="D78" s="64"/>
      <c r="E78" s="147"/>
      <c r="F78" s="147"/>
      <c r="G78" s="147"/>
      <c r="H78" s="139"/>
      <c r="I78" s="35" t="s">
        <v>181</v>
      </c>
      <c r="J78" s="35" t="s">
        <v>182</v>
      </c>
      <c r="K78" s="35" t="s">
        <v>148</v>
      </c>
      <c r="L78" s="35" t="s">
        <v>183</v>
      </c>
      <c r="M78" s="36"/>
      <c r="N78" s="36"/>
      <c r="O78" s="146"/>
    </row>
    <row r="79" spans="1:15 16383:16383" ht="19.5" customHeight="1" x14ac:dyDescent="0.2">
      <c r="A79" s="150"/>
      <c r="B79" s="145"/>
      <c r="C79" s="65"/>
      <c r="D79" s="65"/>
      <c r="E79" s="37">
        <v>4</v>
      </c>
      <c r="F79" s="37">
        <v>4</v>
      </c>
      <c r="G79" s="37">
        <v>4</v>
      </c>
      <c r="H79" s="37">
        <v>4</v>
      </c>
      <c r="I79" s="37">
        <v>4</v>
      </c>
      <c r="J79" s="37">
        <v>4</v>
      </c>
      <c r="K79" s="37">
        <v>4</v>
      </c>
      <c r="L79" s="37">
        <v>4</v>
      </c>
      <c r="M79" s="37">
        <v>4</v>
      </c>
      <c r="N79" s="37">
        <v>4</v>
      </c>
      <c r="O79" s="146"/>
      <c r="XFC79" s="37">
        <v>100</v>
      </c>
    </row>
    <row r="80" spans="1:15 16383:16383" ht="37.15" customHeight="1" x14ac:dyDescent="0.2">
      <c r="A80" s="129" t="s">
        <v>34</v>
      </c>
      <c r="B80" s="153" t="s">
        <v>45</v>
      </c>
      <c r="C80" s="52" t="s">
        <v>79</v>
      </c>
      <c r="D80" s="54" t="s">
        <v>36</v>
      </c>
      <c r="E80" s="41">
        <f t="shared" ref="E80:N90" si="27">SUM(E81)</f>
        <v>0</v>
      </c>
      <c r="F80" s="63">
        <f t="shared" si="27"/>
        <v>0</v>
      </c>
      <c r="G80" s="78">
        <f t="shared" si="27"/>
        <v>0</v>
      </c>
      <c r="H80" s="135">
        <f t="shared" si="27"/>
        <v>0</v>
      </c>
      <c r="I80" s="136"/>
      <c r="J80" s="136"/>
      <c r="K80" s="136"/>
      <c r="L80" s="137"/>
      <c r="M80" s="41">
        <f t="shared" si="27"/>
        <v>0</v>
      </c>
      <c r="N80" s="41">
        <f t="shared" si="27"/>
        <v>0</v>
      </c>
      <c r="O80" s="146"/>
    </row>
    <row r="81" spans="1:15" ht="46.5" customHeight="1" x14ac:dyDescent="0.2">
      <c r="A81" s="149"/>
      <c r="B81" s="145"/>
      <c r="C81" s="53"/>
      <c r="D81" s="54" t="s">
        <v>30</v>
      </c>
      <c r="E81" s="31">
        <f>F81+G81+M81+N81+H81</f>
        <v>0</v>
      </c>
      <c r="F81" s="63">
        <v>0</v>
      </c>
      <c r="G81" s="78">
        <v>0</v>
      </c>
      <c r="H81" s="135">
        <v>0</v>
      </c>
      <c r="I81" s="136"/>
      <c r="J81" s="136"/>
      <c r="K81" s="136"/>
      <c r="L81" s="137"/>
      <c r="M81" s="41">
        <v>0</v>
      </c>
      <c r="N81" s="41">
        <v>0</v>
      </c>
      <c r="O81" s="146"/>
    </row>
    <row r="82" spans="1:15" ht="19.5" customHeight="1" x14ac:dyDescent="0.2">
      <c r="A82" s="149"/>
      <c r="B82" s="143" t="s">
        <v>193</v>
      </c>
      <c r="C82" s="52" t="s">
        <v>87</v>
      </c>
      <c r="D82" s="52" t="s">
        <v>87</v>
      </c>
      <c r="E82" s="148" t="s">
        <v>6</v>
      </c>
      <c r="F82" s="148" t="s">
        <v>12</v>
      </c>
      <c r="G82" s="148" t="s">
        <v>13</v>
      </c>
      <c r="H82" s="138" t="s">
        <v>184</v>
      </c>
      <c r="I82" s="140" t="s">
        <v>180</v>
      </c>
      <c r="J82" s="141"/>
      <c r="K82" s="141"/>
      <c r="L82" s="142"/>
      <c r="M82" s="34" t="s">
        <v>77</v>
      </c>
      <c r="N82" s="34" t="s">
        <v>78</v>
      </c>
      <c r="O82" s="146"/>
    </row>
    <row r="83" spans="1:15" ht="19.5" customHeight="1" x14ac:dyDescent="0.2">
      <c r="A83" s="149"/>
      <c r="B83" s="144"/>
      <c r="C83" s="64"/>
      <c r="D83" s="64"/>
      <c r="E83" s="147"/>
      <c r="F83" s="147"/>
      <c r="G83" s="147"/>
      <c r="H83" s="139"/>
      <c r="I83" s="35" t="s">
        <v>181</v>
      </c>
      <c r="J83" s="35" t="s">
        <v>182</v>
      </c>
      <c r="K83" s="35" t="s">
        <v>148</v>
      </c>
      <c r="L83" s="35" t="s">
        <v>183</v>
      </c>
      <c r="M83" s="36"/>
      <c r="N83" s="36"/>
      <c r="O83" s="146"/>
    </row>
    <row r="84" spans="1:15" ht="19.5" customHeight="1" x14ac:dyDescent="0.2">
      <c r="A84" s="150"/>
      <c r="B84" s="145"/>
      <c r="C84" s="65"/>
      <c r="D84" s="65"/>
      <c r="E84" s="37">
        <v>4</v>
      </c>
      <c r="F84" s="37">
        <v>4</v>
      </c>
      <c r="G84" s="37">
        <v>4</v>
      </c>
      <c r="H84" s="37">
        <v>4</v>
      </c>
      <c r="I84" s="37">
        <v>4</v>
      </c>
      <c r="J84" s="37">
        <v>4</v>
      </c>
      <c r="K84" s="37">
        <v>4</v>
      </c>
      <c r="L84" s="37">
        <v>4</v>
      </c>
      <c r="M84" s="37">
        <v>4</v>
      </c>
      <c r="N84" s="37">
        <v>4</v>
      </c>
      <c r="O84" s="146"/>
    </row>
    <row r="85" spans="1:15" ht="46.15" customHeight="1" x14ac:dyDescent="0.2">
      <c r="A85" s="129" t="s">
        <v>46</v>
      </c>
      <c r="B85" s="153" t="s">
        <v>47</v>
      </c>
      <c r="C85" s="52" t="s">
        <v>79</v>
      </c>
      <c r="D85" s="54" t="s">
        <v>36</v>
      </c>
      <c r="E85" s="41">
        <f t="shared" si="27"/>
        <v>25896.47</v>
      </c>
      <c r="F85" s="63">
        <f t="shared" si="27"/>
        <v>3371.4</v>
      </c>
      <c r="G85" s="78">
        <f t="shared" si="27"/>
        <v>6006.4</v>
      </c>
      <c r="H85" s="135">
        <f t="shared" si="27"/>
        <v>6918.67</v>
      </c>
      <c r="I85" s="136"/>
      <c r="J85" s="136"/>
      <c r="K85" s="136"/>
      <c r="L85" s="137"/>
      <c r="M85" s="41">
        <f t="shared" si="27"/>
        <v>4800</v>
      </c>
      <c r="N85" s="41">
        <f t="shared" si="27"/>
        <v>4800</v>
      </c>
      <c r="O85" s="146"/>
    </row>
    <row r="86" spans="1:15" ht="22.5" x14ac:dyDescent="0.2">
      <c r="A86" s="149"/>
      <c r="B86" s="145"/>
      <c r="C86" s="53"/>
      <c r="D86" s="54" t="s">
        <v>30</v>
      </c>
      <c r="E86" s="31">
        <f>F86+G86+M86+N86+H86</f>
        <v>25896.47</v>
      </c>
      <c r="F86" s="63">
        <v>3371.4</v>
      </c>
      <c r="G86" s="78">
        <v>6006.4</v>
      </c>
      <c r="H86" s="135">
        <f>4800+2000+117.66+1.01</f>
        <v>6918.67</v>
      </c>
      <c r="I86" s="136"/>
      <c r="J86" s="136"/>
      <c r="K86" s="136"/>
      <c r="L86" s="137"/>
      <c r="M86" s="41">
        <v>4800</v>
      </c>
      <c r="N86" s="41">
        <v>4800</v>
      </c>
      <c r="O86" s="146"/>
    </row>
    <row r="87" spans="1:15" ht="19.5" customHeight="1" x14ac:dyDescent="0.2">
      <c r="A87" s="149"/>
      <c r="B87" s="143" t="s">
        <v>194</v>
      </c>
      <c r="C87" s="52" t="s">
        <v>87</v>
      </c>
      <c r="D87" s="52" t="s">
        <v>87</v>
      </c>
      <c r="E87" s="148" t="s">
        <v>6</v>
      </c>
      <c r="F87" s="148" t="s">
        <v>12</v>
      </c>
      <c r="G87" s="148" t="s">
        <v>13</v>
      </c>
      <c r="H87" s="138" t="s">
        <v>184</v>
      </c>
      <c r="I87" s="140" t="s">
        <v>180</v>
      </c>
      <c r="J87" s="141"/>
      <c r="K87" s="141"/>
      <c r="L87" s="142"/>
      <c r="M87" s="34" t="s">
        <v>77</v>
      </c>
      <c r="N87" s="34" t="s">
        <v>78</v>
      </c>
      <c r="O87" s="146"/>
    </row>
    <row r="88" spans="1:15" ht="19.5" customHeight="1" x14ac:dyDescent="0.2">
      <c r="A88" s="149"/>
      <c r="B88" s="144"/>
      <c r="C88" s="64"/>
      <c r="D88" s="64"/>
      <c r="E88" s="147"/>
      <c r="F88" s="147"/>
      <c r="G88" s="147"/>
      <c r="H88" s="139"/>
      <c r="I88" s="35" t="s">
        <v>181</v>
      </c>
      <c r="J88" s="35" t="s">
        <v>182</v>
      </c>
      <c r="K88" s="35" t="s">
        <v>148</v>
      </c>
      <c r="L88" s="35" t="s">
        <v>183</v>
      </c>
      <c r="M88" s="36"/>
      <c r="N88" s="36"/>
      <c r="O88" s="146"/>
    </row>
    <row r="89" spans="1:15" ht="19.5" customHeight="1" x14ac:dyDescent="0.2">
      <c r="A89" s="150"/>
      <c r="B89" s="145"/>
      <c r="C89" s="65"/>
      <c r="D89" s="65"/>
      <c r="E89" s="37">
        <v>23</v>
      </c>
      <c r="F89" s="37">
        <v>21</v>
      </c>
      <c r="G89" s="37">
        <v>0</v>
      </c>
      <c r="H89" s="37">
        <v>0</v>
      </c>
      <c r="I89" s="37">
        <v>0</v>
      </c>
      <c r="J89" s="37">
        <v>0</v>
      </c>
      <c r="K89" s="37">
        <v>0</v>
      </c>
      <c r="L89" s="37">
        <v>0</v>
      </c>
      <c r="M89" s="37">
        <v>1</v>
      </c>
      <c r="N89" s="37">
        <v>1</v>
      </c>
      <c r="O89" s="147"/>
    </row>
    <row r="90" spans="1:15" x14ac:dyDescent="0.2">
      <c r="A90" s="129" t="s">
        <v>71</v>
      </c>
      <c r="B90" s="153" t="s">
        <v>72</v>
      </c>
      <c r="C90" s="52" t="s">
        <v>79</v>
      </c>
      <c r="D90" s="54" t="s">
        <v>36</v>
      </c>
      <c r="E90" s="41">
        <f t="shared" si="27"/>
        <v>0</v>
      </c>
      <c r="F90" s="63">
        <f t="shared" si="27"/>
        <v>0</v>
      </c>
      <c r="G90" s="78">
        <f t="shared" si="27"/>
        <v>0</v>
      </c>
      <c r="H90" s="135">
        <f t="shared" si="27"/>
        <v>0</v>
      </c>
      <c r="I90" s="136"/>
      <c r="J90" s="136"/>
      <c r="K90" s="136"/>
      <c r="L90" s="137"/>
      <c r="M90" s="41">
        <f t="shared" si="27"/>
        <v>0</v>
      </c>
      <c r="N90" s="41">
        <f t="shared" si="27"/>
        <v>0</v>
      </c>
      <c r="O90" s="52"/>
    </row>
    <row r="91" spans="1:15" ht="22.5" x14ac:dyDescent="0.2">
      <c r="A91" s="150"/>
      <c r="B91" s="145"/>
      <c r="C91" s="53"/>
      <c r="D91" s="54" t="s">
        <v>30</v>
      </c>
      <c r="E91" s="31">
        <f>F91+G91+M91+N91+H91</f>
        <v>0</v>
      </c>
      <c r="F91" s="63">
        <f t="shared" ref="F91:N91" si="28">F92</f>
        <v>0</v>
      </c>
      <c r="G91" s="78">
        <f t="shared" si="28"/>
        <v>0</v>
      </c>
      <c r="H91" s="135">
        <f t="shared" si="28"/>
        <v>0</v>
      </c>
      <c r="I91" s="136"/>
      <c r="J91" s="136"/>
      <c r="K91" s="136"/>
      <c r="L91" s="137"/>
      <c r="M91" s="41">
        <f t="shared" si="28"/>
        <v>0</v>
      </c>
      <c r="N91" s="41">
        <f t="shared" si="28"/>
        <v>0</v>
      </c>
      <c r="O91" s="53"/>
    </row>
    <row r="92" spans="1:15" ht="38.450000000000003" customHeight="1" x14ac:dyDescent="0.2">
      <c r="A92" s="129" t="s">
        <v>48</v>
      </c>
      <c r="B92" s="153" t="s">
        <v>49</v>
      </c>
      <c r="C92" s="52" t="s">
        <v>79</v>
      </c>
      <c r="D92" s="54" t="s">
        <v>36</v>
      </c>
      <c r="E92" s="41">
        <f t="shared" ref="E92:N92" si="29">SUM(E93)</f>
        <v>0</v>
      </c>
      <c r="F92" s="63">
        <f t="shared" si="29"/>
        <v>0</v>
      </c>
      <c r="G92" s="78">
        <f t="shared" si="29"/>
        <v>0</v>
      </c>
      <c r="H92" s="135">
        <f t="shared" si="29"/>
        <v>0</v>
      </c>
      <c r="I92" s="136"/>
      <c r="J92" s="136"/>
      <c r="K92" s="136"/>
      <c r="L92" s="137"/>
      <c r="M92" s="41">
        <f t="shared" si="29"/>
        <v>0</v>
      </c>
      <c r="N92" s="41">
        <f t="shared" si="29"/>
        <v>0</v>
      </c>
      <c r="O92" s="125" t="s">
        <v>73</v>
      </c>
    </row>
    <row r="93" spans="1:15" ht="22.5" x14ac:dyDescent="0.2">
      <c r="A93" s="149"/>
      <c r="B93" s="145"/>
      <c r="C93" s="53"/>
      <c r="D93" s="54" t="s">
        <v>30</v>
      </c>
      <c r="E93" s="31">
        <f>F93+G93+M93+N93+H93</f>
        <v>0</v>
      </c>
      <c r="F93" s="63">
        <v>0</v>
      </c>
      <c r="G93" s="78">
        <v>0</v>
      </c>
      <c r="H93" s="135">
        <v>0</v>
      </c>
      <c r="I93" s="136"/>
      <c r="J93" s="136"/>
      <c r="K93" s="136"/>
      <c r="L93" s="137"/>
      <c r="M93" s="41">
        <v>0</v>
      </c>
      <c r="N93" s="41">
        <v>0</v>
      </c>
      <c r="O93" s="146"/>
    </row>
    <row r="94" spans="1:15" ht="19.5" customHeight="1" x14ac:dyDescent="0.2">
      <c r="A94" s="149"/>
      <c r="B94" s="143" t="s">
        <v>195</v>
      </c>
      <c r="C94" s="52" t="s">
        <v>87</v>
      </c>
      <c r="D94" s="52" t="s">
        <v>87</v>
      </c>
      <c r="E94" s="148" t="s">
        <v>6</v>
      </c>
      <c r="F94" s="148" t="s">
        <v>12</v>
      </c>
      <c r="G94" s="148" t="s">
        <v>13</v>
      </c>
      <c r="H94" s="138" t="s">
        <v>184</v>
      </c>
      <c r="I94" s="140" t="s">
        <v>180</v>
      </c>
      <c r="J94" s="141"/>
      <c r="K94" s="141"/>
      <c r="L94" s="142"/>
      <c r="M94" s="34" t="s">
        <v>77</v>
      </c>
      <c r="N94" s="34" t="s">
        <v>78</v>
      </c>
      <c r="O94" s="146"/>
    </row>
    <row r="95" spans="1:15" ht="19.5" customHeight="1" x14ac:dyDescent="0.2">
      <c r="A95" s="149"/>
      <c r="B95" s="144"/>
      <c r="C95" s="64"/>
      <c r="D95" s="64"/>
      <c r="E95" s="147"/>
      <c r="F95" s="147"/>
      <c r="G95" s="147"/>
      <c r="H95" s="139"/>
      <c r="I95" s="35" t="s">
        <v>181</v>
      </c>
      <c r="J95" s="35" t="s">
        <v>182</v>
      </c>
      <c r="K95" s="35" t="s">
        <v>148</v>
      </c>
      <c r="L95" s="35" t="s">
        <v>183</v>
      </c>
      <c r="M95" s="36"/>
      <c r="N95" s="36"/>
      <c r="O95" s="146"/>
    </row>
    <row r="96" spans="1:15" ht="19.5" customHeight="1" x14ac:dyDescent="0.2">
      <c r="A96" s="150"/>
      <c r="B96" s="145"/>
      <c r="C96" s="65"/>
      <c r="D96" s="65"/>
      <c r="E96" s="37">
        <v>56</v>
      </c>
      <c r="F96" s="37">
        <v>56</v>
      </c>
      <c r="G96" s="37">
        <v>0</v>
      </c>
      <c r="H96" s="37">
        <v>0</v>
      </c>
      <c r="I96" s="37">
        <v>0</v>
      </c>
      <c r="J96" s="37">
        <v>0</v>
      </c>
      <c r="K96" s="37">
        <v>0</v>
      </c>
      <c r="L96" s="37">
        <v>0</v>
      </c>
      <c r="M96" s="37">
        <v>0</v>
      </c>
      <c r="N96" s="37">
        <v>0</v>
      </c>
      <c r="O96" s="147"/>
    </row>
    <row r="97" spans="1:15" ht="11.25" customHeight="1" x14ac:dyDescent="0.2">
      <c r="A97" s="129" t="s">
        <v>74</v>
      </c>
      <c r="B97" s="143" t="s">
        <v>198</v>
      </c>
      <c r="C97" s="52" t="s">
        <v>79</v>
      </c>
      <c r="D97" s="54" t="s">
        <v>36</v>
      </c>
      <c r="E97" s="41">
        <f>SUM(E98:E100)</f>
        <v>2216</v>
      </c>
      <c r="F97" s="41">
        <f>SUM(F98:F100)</f>
        <v>0</v>
      </c>
      <c r="G97" s="41">
        <f>SUM(G98:G100)</f>
        <v>0</v>
      </c>
      <c r="H97" s="135">
        <f>SUM(H98:L100)</f>
        <v>2052</v>
      </c>
      <c r="I97" s="136"/>
      <c r="J97" s="136"/>
      <c r="K97" s="136"/>
      <c r="L97" s="137"/>
      <c r="M97" s="41">
        <f>SUM(M98:M100)</f>
        <v>164</v>
      </c>
      <c r="N97" s="41">
        <f>SUM(N98:N100)</f>
        <v>0</v>
      </c>
      <c r="O97" s="52"/>
    </row>
    <row r="98" spans="1:15" ht="22.5" x14ac:dyDescent="0.2">
      <c r="A98" s="149"/>
      <c r="B98" s="144"/>
      <c r="C98" s="40"/>
      <c r="D98" s="54" t="s">
        <v>30</v>
      </c>
      <c r="E98" s="31">
        <f t="shared" ref="E98:H100" si="30">E102</f>
        <v>2216</v>
      </c>
      <c r="F98" s="31">
        <f t="shared" si="30"/>
        <v>0</v>
      </c>
      <c r="G98" s="31">
        <f t="shared" si="30"/>
        <v>0</v>
      </c>
      <c r="H98" s="135">
        <f t="shared" si="30"/>
        <v>2052</v>
      </c>
      <c r="I98" s="136"/>
      <c r="J98" s="136"/>
      <c r="K98" s="136"/>
      <c r="L98" s="137"/>
      <c r="M98" s="31">
        <f t="shared" ref="M98:N100" si="31">M102</f>
        <v>164</v>
      </c>
      <c r="N98" s="31">
        <f t="shared" si="31"/>
        <v>0</v>
      </c>
      <c r="O98" s="40"/>
    </row>
    <row r="99" spans="1:15" ht="22.5" x14ac:dyDescent="0.2">
      <c r="A99" s="149"/>
      <c r="B99" s="144"/>
      <c r="C99" s="40"/>
      <c r="D99" s="54" t="s">
        <v>8</v>
      </c>
      <c r="E99" s="31">
        <f t="shared" si="30"/>
        <v>0</v>
      </c>
      <c r="F99" s="31">
        <f t="shared" si="30"/>
        <v>0</v>
      </c>
      <c r="G99" s="31">
        <f t="shared" si="30"/>
        <v>0</v>
      </c>
      <c r="H99" s="135">
        <f t="shared" si="30"/>
        <v>0</v>
      </c>
      <c r="I99" s="136"/>
      <c r="J99" s="136"/>
      <c r="K99" s="136"/>
      <c r="L99" s="137"/>
      <c r="M99" s="31">
        <f t="shared" si="31"/>
        <v>0</v>
      </c>
      <c r="N99" s="31">
        <f t="shared" si="31"/>
        <v>0</v>
      </c>
      <c r="O99" s="40"/>
    </row>
    <row r="100" spans="1:15" ht="33.75" x14ac:dyDescent="0.2">
      <c r="A100" s="150"/>
      <c r="B100" s="145"/>
      <c r="C100" s="53"/>
      <c r="D100" s="54" t="s">
        <v>51</v>
      </c>
      <c r="E100" s="31">
        <f t="shared" si="30"/>
        <v>0</v>
      </c>
      <c r="F100" s="31">
        <f t="shared" si="30"/>
        <v>0</v>
      </c>
      <c r="G100" s="31">
        <f t="shared" si="30"/>
        <v>0</v>
      </c>
      <c r="H100" s="135">
        <f t="shared" si="30"/>
        <v>0</v>
      </c>
      <c r="I100" s="136"/>
      <c r="J100" s="136"/>
      <c r="K100" s="136"/>
      <c r="L100" s="137"/>
      <c r="M100" s="31">
        <f t="shared" si="31"/>
        <v>0</v>
      </c>
      <c r="N100" s="31">
        <f t="shared" si="31"/>
        <v>0</v>
      </c>
      <c r="O100" s="53"/>
    </row>
    <row r="101" spans="1:15" ht="13.15" customHeight="1" x14ac:dyDescent="0.2">
      <c r="A101" s="129" t="s">
        <v>50</v>
      </c>
      <c r="B101" s="143" t="s">
        <v>197</v>
      </c>
      <c r="C101" s="52" t="s">
        <v>79</v>
      </c>
      <c r="D101" s="54" t="s">
        <v>36</v>
      </c>
      <c r="E101" s="41">
        <f>SUM(E102:E104)</f>
        <v>2216</v>
      </c>
      <c r="F101" s="41">
        <f>SUM(F102:F104)</f>
        <v>0</v>
      </c>
      <c r="G101" s="41">
        <f>SUM(G102:G104)</f>
        <v>0</v>
      </c>
      <c r="H101" s="135">
        <f>SUM(H102:L104)</f>
        <v>2052</v>
      </c>
      <c r="I101" s="136"/>
      <c r="J101" s="136"/>
      <c r="K101" s="136"/>
      <c r="L101" s="137"/>
      <c r="M101" s="41">
        <f>SUM(M102:M104)</f>
        <v>164</v>
      </c>
      <c r="N101" s="41">
        <f>SUM(N102:N104)</f>
        <v>0</v>
      </c>
      <c r="O101" s="125" t="s">
        <v>67</v>
      </c>
    </row>
    <row r="102" spans="1:15" ht="26.45" customHeight="1" x14ac:dyDescent="0.2">
      <c r="A102" s="149"/>
      <c r="B102" s="144"/>
      <c r="C102" s="40"/>
      <c r="D102" s="54" t="s">
        <v>30</v>
      </c>
      <c r="E102" s="31">
        <f>F102+G102+M102+N102+H102</f>
        <v>2216</v>
      </c>
      <c r="F102" s="63">
        <v>0</v>
      </c>
      <c r="G102" s="78">
        <v>0</v>
      </c>
      <c r="H102" s="135">
        <v>2052</v>
      </c>
      <c r="I102" s="136"/>
      <c r="J102" s="136"/>
      <c r="K102" s="136"/>
      <c r="L102" s="137"/>
      <c r="M102" s="41">
        <v>164</v>
      </c>
      <c r="N102" s="41">
        <v>0</v>
      </c>
      <c r="O102" s="146"/>
    </row>
    <row r="103" spans="1:15" ht="22.5" x14ac:dyDescent="0.2">
      <c r="A103" s="149"/>
      <c r="B103" s="144"/>
      <c r="C103" s="40"/>
      <c r="D103" s="54" t="s">
        <v>8</v>
      </c>
      <c r="E103" s="31">
        <f>F103+G103+M103+N103+H103</f>
        <v>0</v>
      </c>
      <c r="F103" s="63">
        <v>0</v>
      </c>
      <c r="G103" s="78">
        <v>0</v>
      </c>
      <c r="H103" s="135">
        <v>0</v>
      </c>
      <c r="I103" s="136"/>
      <c r="J103" s="136"/>
      <c r="K103" s="136"/>
      <c r="L103" s="137"/>
      <c r="M103" s="41">
        <v>0</v>
      </c>
      <c r="N103" s="41">
        <v>0</v>
      </c>
      <c r="O103" s="146"/>
    </row>
    <row r="104" spans="1:15" ht="31.5" customHeight="1" x14ac:dyDescent="0.2">
      <c r="A104" s="149"/>
      <c r="B104" s="145"/>
      <c r="C104" s="53"/>
      <c r="D104" s="54" t="s">
        <v>51</v>
      </c>
      <c r="E104" s="31">
        <f>F104+G104+M104+N104+H104</f>
        <v>0</v>
      </c>
      <c r="F104" s="63">
        <v>0</v>
      </c>
      <c r="G104" s="78">
        <v>0</v>
      </c>
      <c r="H104" s="135">
        <v>0</v>
      </c>
      <c r="I104" s="136"/>
      <c r="J104" s="136"/>
      <c r="K104" s="136"/>
      <c r="L104" s="137"/>
      <c r="M104" s="41">
        <v>0</v>
      </c>
      <c r="N104" s="41">
        <v>0</v>
      </c>
      <c r="O104" s="146"/>
    </row>
    <row r="105" spans="1:15" ht="24" customHeight="1" x14ac:dyDescent="0.2">
      <c r="A105" s="149"/>
      <c r="B105" s="143" t="s">
        <v>196</v>
      </c>
      <c r="C105" s="52" t="s">
        <v>87</v>
      </c>
      <c r="D105" s="52" t="s">
        <v>87</v>
      </c>
      <c r="E105" s="148" t="s">
        <v>6</v>
      </c>
      <c r="F105" s="148" t="s">
        <v>12</v>
      </c>
      <c r="G105" s="148" t="s">
        <v>13</v>
      </c>
      <c r="H105" s="138" t="s">
        <v>184</v>
      </c>
      <c r="I105" s="140" t="s">
        <v>180</v>
      </c>
      <c r="J105" s="141"/>
      <c r="K105" s="141"/>
      <c r="L105" s="142"/>
      <c r="M105" s="34" t="s">
        <v>77</v>
      </c>
      <c r="N105" s="34" t="s">
        <v>78</v>
      </c>
      <c r="O105" s="146"/>
    </row>
    <row r="106" spans="1:15" ht="23.25" customHeight="1" x14ac:dyDescent="0.2">
      <c r="A106" s="149"/>
      <c r="B106" s="144"/>
      <c r="C106" s="64"/>
      <c r="D106" s="64"/>
      <c r="E106" s="147"/>
      <c r="F106" s="147"/>
      <c r="G106" s="147"/>
      <c r="H106" s="139"/>
      <c r="I106" s="35" t="s">
        <v>181</v>
      </c>
      <c r="J106" s="35" t="s">
        <v>182</v>
      </c>
      <c r="K106" s="35" t="s">
        <v>148</v>
      </c>
      <c r="L106" s="35" t="s">
        <v>183</v>
      </c>
      <c r="M106" s="36"/>
      <c r="N106" s="36"/>
      <c r="O106" s="146"/>
    </row>
    <row r="107" spans="1:15" ht="11.25" customHeight="1" x14ac:dyDescent="0.2">
      <c r="A107" s="150"/>
      <c r="B107" s="145"/>
      <c r="C107" s="65"/>
      <c r="D107" s="65"/>
      <c r="E107" s="37">
        <v>17</v>
      </c>
      <c r="F107" s="37">
        <v>1</v>
      </c>
      <c r="G107" s="37">
        <v>3</v>
      </c>
      <c r="H107" s="41">
        <v>13</v>
      </c>
      <c r="I107" s="41">
        <v>0</v>
      </c>
      <c r="J107" s="41">
        <v>0</v>
      </c>
      <c r="K107" s="41">
        <v>0</v>
      </c>
      <c r="L107" s="41">
        <v>13</v>
      </c>
      <c r="M107" s="41">
        <v>0</v>
      </c>
      <c r="N107" s="41">
        <v>0</v>
      </c>
      <c r="O107" s="146"/>
    </row>
    <row r="108" spans="1:15" ht="11.25" customHeight="1" x14ac:dyDescent="0.2">
      <c r="A108" s="129">
        <v>6</v>
      </c>
      <c r="B108" s="143" t="s">
        <v>211</v>
      </c>
      <c r="C108" s="72" t="s">
        <v>79</v>
      </c>
      <c r="D108" s="74" t="s">
        <v>36</v>
      </c>
      <c r="E108" s="41">
        <f t="shared" ref="E108:G108" si="32">SUM(E109:E111)</f>
        <v>3577.7918</v>
      </c>
      <c r="F108" s="78">
        <f t="shared" si="32"/>
        <v>3276.7918</v>
      </c>
      <c r="G108" s="41">
        <f t="shared" si="32"/>
        <v>301</v>
      </c>
      <c r="H108" s="135">
        <v>0</v>
      </c>
      <c r="I108" s="136"/>
      <c r="J108" s="136"/>
      <c r="K108" s="136"/>
      <c r="L108" s="137"/>
      <c r="M108" s="41">
        <f t="shared" ref="M108:N108" si="33">SUM(M109:M111)</f>
        <v>0</v>
      </c>
      <c r="N108" s="41">
        <f t="shared" si="33"/>
        <v>0</v>
      </c>
      <c r="O108" s="72"/>
    </row>
    <row r="109" spans="1:15" ht="22.5" x14ac:dyDescent="0.2">
      <c r="A109" s="130"/>
      <c r="B109" s="144"/>
      <c r="C109" s="40"/>
      <c r="D109" s="74" t="s">
        <v>30</v>
      </c>
      <c r="E109" s="41">
        <f t="shared" ref="E109:G110" si="34">E113+E120</f>
        <v>380.92180000000002</v>
      </c>
      <c r="F109" s="78">
        <f>F113+F120</f>
        <v>79.921800000000005</v>
      </c>
      <c r="G109" s="41">
        <f t="shared" si="34"/>
        <v>301</v>
      </c>
      <c r="H109" s="135">
        <v>0</v>
      </c>
      <c r="I109" s="136"/>
      <c r="J109" s="136"/>
      <c r="K109" s="136"/>
      <c r="L109" s="137"/>
      <c r="M109" s="41">
        <f t="shared" ref="M109:N110" si="35">M113+M120</f>
        <v>0</v>
      </c>
      <c r="N109" s="41">
        <f t="shared" si="35"/>
        <v>0</v>
      </c>
      <c r="O109" s="40"/>
    </row>
    <row r="110" spans="1:15" ht="22.5" x14ac:dyDescent="0.2">
      <c r="A110" s="130"/>
      <c r="B110" s="144"/>
      <c r="C110" s="40"/>
      <c r="D110" s="74" t="s">
        <v>8</v>
      </c>
      <c r="E110" s="41">
        <f t="shared" si="34"/>
        <v>799.21749999999997</v>
      </c>
      <c r="F110" s="78">
        <f>F114+F121</f>
        <v>799.21749999999997</v>
      </c>
      <c r="G110" s="41">
        <f t="shared" si="34"/>
        <v>0</v>
      </c>
      <c r="H110" s="135">
        <v>0</v>
      </c>
      <c r="I110" s="136"/>
      <c r="J110" s="136"/>
      <c r="K110" s="136"/>
      <c r="L110" s="137"/>
      <c r="M110" s="41">
        <f t="shared" si="35"/>
        <v>0</v>
      </c>
      <c r="N110" s="41">
        <f t="shared" si="35"/>
        <v>0</v>
      </c>
      <c r="O110" s="40"/>
    </row>
    <row r="111" spans="1:15" ht="33.75" x14ac:dyDescent="0.2">
      <c r="A111" s="131"/>
      <c r="B111" s="145"/>
      <c r="C111" s="73"/>
      <c r="D111" s="74" t="s">
        <v>51</v>
      </c>
      <c r="E111" s="41">
        <f t="shared" ref="E111:G111" si="36">E115</f>
        <v>2397.6525000000001</v>
      </c>
      <c r="F111" s="78">
        <f t="shared" si="36"/>
        <v>2397.6525000000001</v>
      </c>
      <c r="G111" s="41">
        <f t="shared" si="36"/>
        <v>0</v>
      </c>
      <c r="H111" s="135">
        <v>0</v>
      </c>
      <c r="I111" s="136"/>
      <c r="J111" s="136"/>
      <c r="K111" s="136"/>
      <c r="L111" s="137"/>
      <c r="M111" s="41">
        <f t="shared" ref="M111:N111" si="37">M115</f>
        <v>0</v>
      </c>
      <c r="N111" s="41">
        <f t="shared" si="37"/>
        <v>0</v>
      </c>
      <c r="O111" s="73"/>
    </row>
    <row r="112" spans="1:15" ht="13.15" customHeight="1" x14ac:dyDescent="0.2">
      <c r="A112" s="129" t="s">
        <v>212</v>
      </c>
      <c r="B112" s="132" t="s">
        <v>207</v>
      </c>
      <c r="C112" s="72" t="s">
        <v>79</v>
      </c>
      <c r="D112" s="74" t="s">
        <v>36</v>
      </c>
      <c r="E112" s="41">
        <f t="shared" ref="E112:G112" si="38">SUM(E113:E115)</f>
        <v>3276.7918</v>
      </c>
      <c r="F112" s="78">
        <f t="shared" si="38"/>
        <v>3276.7918</v>
      </c>
      <c r="G112" s="41">
        <f t="shared" si="38"/>
        <v>0</v>
      </c>
      <c r="H112" s="135">
        <v>0</v>
      </c>
      <c r="I112" s="136"/>
      <c r="J112" s="136"/>
      <c r="K112" s="136"/>
      <c r="L112" s="137"/>
      <c r="M112" s="41">
        <f t="shared" ref="M112" si="39">SUM(M113:M115)</f>
        <v>0</v>
      </c>
      <c r="N112" s="41">
        <f>SUM(N113:N115)</f>
        <v>0</v>
      </c>
      <c r="O112" s="125" t="s">
        <v>67</v>
      </c>
    </row>
    <row r="113" spans="1:15" ht="26.45" customHeight="1" x14ac:dyDescent="0.2">
      <c r="A113" s="130"/>
      <c r="B113" s="133"/>
      <c r="C113" s="40"/>
      <c r="D113" s="74" t="s">
        <v>30</v>
      </c>
      <c r="E113" s="41">
        <f>SUM(F113:M113)</f>
        <v>79.921800000000005</v>
      </c>
      <c r="F113" s="78">
        <v>79.921800000000005</v>
      </c>
      <c r="G113" s="41">
        <v>0</v>
      </c>
      <c r="H113" s="135">
        <v>0</v>
      </c>
      <c r="I113" s="136"/>
      <c r="J113" s="136"/>
      <c r="K113" s="136"/>
      <c r="L113" s="137"/>
      <c r="M113" s="41">
        <v>0</v>
      </c>
      <c r="N113" s="41">
        <v>0</v>
      </c>
      <c r="O113" s="146"/>
    </row>
    <row r="114" spans="1:15" ht="22.5" x14ac:dyDescent="0.2">
      <c r="A114" s="130"/>
      <c r="B114" s="133"/>
      <c r="C114" s="40"/>
      <c r="D114" s="74" t="s">
        <v>8</v>
      </c>
      <c r="E114" s="41">
        <f>SUM(F114:M114)</f>
        <v>799.21749999999997</v>
      </c>
      <c r="F114" s="78">
        <v>799.21749999999997</v>
      </c>
      <c r="G114" s="41">
        <v>0</v>
      </c>
      <c r="H114" s="135">
        <v>0</v>
      </c>
      <c r="I114" s="136"/>
      <c r="J114" s="136"/>
      <c r="K114" s="136"/>
      <c r="L114" s="137"/>
      <c r="M114" s="41">
        <v>0</v>
      </c>
      <c r="N114" s="41">
        <v>0</v>
      </c>
      <c r="O114" s="146"/>
    </row>
    <row r="115" spans="1:15" ht="40.5" customHeight="1" x14ac:dyDescent="0.2">
      <c r="A115" s="130"/>
      <c r="B115" s="134"/>
      <c r="C115" s="73"/>
      <c r="D115" s="74" t="s">
        <v>51</v>
      </c>
      <c r="E115" s="41">
        <f>SUM(F115:M115)</f>
        <v>2397.6525000000001</v>
      </c>
      <c r="F115" s="78">
        <v>2397.6525000000001</v>
      </c>
      <c r="G115" s="41">
        <v>0</v>
      </c>
      <c r="H115" s="135">
        <v>0</v>
      </c>
      <c r="I115" s="136"/>
      <c r="J115" s="136"/>
      <c r="K115" s="136"/>
      <c r="L115" s="137"/>
      <c r="M115" s="41">
        <v>0</v>
      </c>
      <c r="N115" s="41">
        <v>0</v>
      </c>
      <c r="O115" s="146"/>
    </row>
    <row r="116" spans="1:15" ht="24" customHeight="1" x14ac:dyDescent="0.2">
      <c r="A116" s="130"/>
      <c r="B116" s="132" t="s">
        <v>208</v>
      </c>
      <c r="C116" s="72" t="s">
        <v>87</v>
      </c>
      <c r="D116" s="72" t="s">
        <v>87</v>
      </c>
      <c r="E116" s="148" t="s">
        <v>6</v>
      </c>
      <c r="F116" s="148" t="s">
        <v>12</v>
      </c>
      <c r="G116" s="148" t="s">
        <v>13</v>
      </c>
      <c r="H116" s="138" t="s">
        <v>184</v>
      </c>
      <c r="I116" s="140" t="s">
        <v>180</v>
      </c>
      <c r="J116" s="141"/>
      <c r="K116" s="141"/>
      <c r="L116" s="142"/>
      <c r="M116" s="34" t="s">
        <v>77</v>
      </c>
      <c r="N116" s="34" t="s">
        <v>78</v>
      </c>
      <c r="O116" s="146"/>
    </row>
    <row r="117" spans="1:15" ht="23.25" customHeight="1" x14ac:dyDescent="0.2">
      <c r="A117" s="130"/>
      <c r="B117" s="133"/>
      <c r="C117" s="77"/>
      <c r="D117" s="77"/>
      <c r="E117" s="147"/>
      <c r="F117" s="147"/>
      <c r="G117" s="147"/>
      <c r="H117" s="139"/>
      <c r="I117" s="35" t="s">
        <v>181</v>
      </c>
      <c r="J117" s="35" t="s">
        <v>182</v>
      </c>
      <c r="K117" s="35" t="s">
        <v>148</v>
      </c>
      <c r="L117" s="35" t="s">
        <v>183</v>
      </c>
      <c r="M117" s="36"/>
      <c r="N117" s="36"/>
      <c r="O117" s="146"/>
    </row>
    <row r="118" spans="1:15" x14ac:dyDescent="0.2">
      <c r="A118" s="131"/>
      <c r="B118" s="134"/>
      <c r="C118" s="75"/>
      <c r="D118" s="75"/>
      <c r="E118" s="37">
        <v>4</v>
      </c>
      <c r="F118" s="37">
        <v>1</v>
      </c>
      <c r="G118" s="37">
        <v>3</v>
      </c>
      <c r="H118" s="41" t="s">
        <v>88</v>
      </c>
      <c r="I118" s="41" t="s">
        <v>88</v>
      </c>
      <c r="J118" s="41" t="s">
        <v>88</v>
      </c>
      <c r="K118" s="41" t="s">
        <v>88</v>
      </c>
      <c r="L118" s="41" t="s">
        <v>88</v>
      </c>
      <c r="M118" s="41" t="s">
        <v>88</v>
      </c>
      <c r="N118" s="41" t="s">
        <v>88</v>
      </c>
      <c r="O118" s="146"/>
    </row>
    <row r="119" spans="1:15" ht="13.15" customHeight="1" x14ac:dyDescent="0.2">
      <c r="A119" s="129" t="s">
        <v>213</v>
      </c>
      <c r="B119" s="132" t="s">
        <v>209</v>
      </c>
      <c r="C119" s="72" t="s">
        <v>79</v>
      </c>
      <c r="D119" s="74" t="s">
        <v>36</v>
      </c>
      <c r="E119" s="41">
        <f t="shared" ref="E119:G119" si="40">SUM(E120:E121)</f>
        <v>301</v>
      </c>
      <c r="F119" s="78">
        <f t="shared" si="40"/>
        <v>0</v>
      </c>
      <c r="G119" s="45">
        <f t="shared" si="40"/>
        <v>301</v>
      </c>
      <c r="H119" s="135">
        <v>0</v>
      </c>
      <c r="I119" s="136"/>
      <c r="J119" s="136"/>
      <c r="K119" s="136"/>
      <c r="L119" s="137"/>
      <c r="M119" s="41">
        <f t="shared" ref="M119" si="41">SUM(M120:M121)</f>
        <v>0</v>
      </c>
      <c r="N119" s="41">
        <f>SUM(N120:N121)</f>
        <v>0</v>
      </c>
      <c r="O119" s="146"/>
    </row>
    <row r="120" spans="1:15" ht="26.45" customHeight="1" x14ac:dyDescent="0.2">
      <c r="A120" s="130"/>
      <c r="B120" s="133"/>
      <c r="C120" s="40"/>
      <c r="D120" s="74" t="s">
        <v>30</v>
      </c>
      <c r="E120" s="41">
        <f>SUM(F120:M120)</f>
        <v>301</v>
      </c>
      <c r="F120" s="78">
        <v>0</v>
      </c>
      <c r="G120" s="87">
        <v>301</v>
      </c>
      <c r="H120" s="135">
        <v>0</v>
      </c>
      <c r="I120" s="136"/>
      <c r="J120" s="136"/>
      <c r="K120" s="136"/>
      <c r="L120" s="137"/>
      <c r="M120" s="41">
        <v>0</v>
      </c>
      <c r="N120" s="41">
        <v>0</v>
      </c>
      <c r="O120" s="146"/>
    </row>
    <row r="121" spans="1:15" ht="87.75" customHeight="1" x14ac:dyDescent="0.2">
      <c r="A121" s="130"/>
      <c r="B121" s="134"/>
      <c r="C121" s="73"/>
      <c r="D121" s="74" t="s">
        <v>8</v>
      </c>
      <c r="E121" s="41">
        <f>SUM(F121:M121)</f>
        <v>0</v>
      </c>
      <c r="F121" s="78">
        <v>0</v>
      </c>
      <c r="G121" s="87">
        <v>0</v>
      </c>
      <c r="H121" s="135">
        <v>0</v>
      </c>
      <c r="I121" s="136"/>
      <c r="J121" s="136"/>
      <c r="K121" s="136"/>
      <c r="L121" s="137"/>
      <c r="M121" s="41">
        <v>0</v>
      </c>
      <c r="N121" s="41">
        <v>0</v>
      </c>
      <c r="O121" s="146"/>
    </row>
    <row r="122" spans="1:15" ht="27" customHeight="1" x14ac:dyDescent="0.2">
      <c r="A122" s="130"/>
      <c r="B122" s="132" t="s">
        <v>210</v>
      </c>
      <c r="C122" s="72" t="s">
        <v>87</v>
      </c>
      <c r="D122" s="72" t="s">
        <v>87</v>
      </c>
      <c r="E122" s="148" t="s">
        <v>6</v>
      </c>
      <c r="F122" s="148" t="s">
        <v>12</v>
      </c>
      <c r="G122" s="148" t="s">
        <v>13</v>
      </c>
      <c r="H122" s="138" t="s">
        <v>184</v>
      </c>
      <c r="I122" s="140" t="s">
        <v>180</v>
      </c>
      <c r="J122" s="141"/>
      <c r="K122" s="141"/>
      <c r="L122" s="142"/>
      <c r="M122" s="34" t="s">
        <v>77</v>
      </c>
      <c r="N122" s="34" t="s">
        <v>78</v>
      </c>
      <c r="O122" s="146"/>
    </row>
    <row r="123" spans="1:15" ht="31.5" customHeight="1" x14ac:dyDescent="0.2">
      <c r="A123" s="130"/>
      <c r="B123" s="133"/>
      <c r="C123" s="77"/>
      <c r="D123" s="77"/>
      <c r="E123" s="147"/>
      <c r="F123" s="147"/>
      <c r="G123" s="147"/>
      <c r="H123" s="139"/>
      <c r="I123" s="35" t="s">
        <v>181</v>
      </c>
      <c r="J123" s="35" t="s">
        <v>182</v>
      </c>
      <c r="K123" s="35" t="s">
        <v>148</v>
      </c>
      <c r="L123" s="35" t="s">
        <v>183</v>
      </c>
      <c r="M123" s="36"/>
      <c r="N123" s="36"/>
      <c r="O123" s="146"/>
    </row>
    <row r="124" spans="1:15" ht="14.25" customHeight="1" x14ac:dyDescent="0.2">
      <c r="A124" s="131"/>
      <c r="B124" s="134"/>
      <c r="C124" s="75"/>
      <c r="D124" s="75"/>
      <c r="E124" s="37">
        <v>3</v>
      </c>
      <c r="F124" s="41" t="s">
        <v>88</v>
      </c>
      <c r="G124" s="39">
        <v>3</v>
      </c>
      <c r="H124" s="41" t="s">
        <v>88</v>
      </c>
      <c r="I124" s="41" t="s">
        <v>88</v>
      </c>
      <c r="J124" s="41" t="s">
        <v>88</v>
      </c>
      <c r="K124" s="41" t="s">
        <v>88</v>
      </c>
      <c r="L124" s="41" t="s">
        <v>88</v>
      </c>
      <c r="M124" s="41" t="s">
        <v>88</v>
      </c>
      <c r="N124" s="41" t="s">
        <v>88</v>
      </c>
      <c r="O124" s="147"/>
    </row>
    <row r="125" spans="1:15" ht="31.5" customHeight="1" x14ac:dyDescent="0.2">
      <c r="A125" s="40"/>
      <c r="B125" s="125" t="s">
        <v>75</v>
      </c>
      <c r="C125" s="72"/>
      <c r="D125" s="74" t="s">
        <v>64</v>
      </c>
      <c r="E125" s="41">
        <f>SUM(E126:E129)</f>
        <v>144101.25180000003</v>
      </c>
      <c r="F125" s="41">
        <f>SUM(F126:F129)</f>
        <v>26839.391799999998</v>
      </c>
      <c r="G125" s="41">
        <f>SUM(G126:G129)</f>
        <v>28514.5</v>
      </c>
      <c r="H125" s="135">
        <f>SUM(H126:L129)</f>
        <v>33081.360000000001</v>
      </c>
      <c r="I125" s="181"/>
      <c r="J125" s="181"/>
      <c r="K125" s="181"/>
      <c r="L125" s="182"/>
      <c r="M125" s="41">
        <f>SUM(M126:M129)</f>
        <v>27915</v>
      </c>
      <c r="N125" s="41">
        <f>SUM(N126:N129)</f>
        <v>27751</v>
      </c>
      <c r="O125" s="72"/>
    </row>
    <row r="126" spans="1:15" ht="36" customHeight="1" x14ac:dyDescent="0.2">
      <c r="A126" s="40"/>
      <c r="B126" s="146"/>
      <c r="C126" s="40"/>
      <c r="D126" s="74" t="s">
        <v>30</v>
      </c>
      <c r="E126" s="31">
        <f>E35+E69+E74+E91+E98+E109</f>
        <v>140904.38180000003</v>
      </c>
      <c r="F126" s="31">
        <f>F35+F69+F74+F91+F98+F109</f>
        <v>23642.521799999999</v>
      </c>
      <c r="G126" s="31">
        <f>G35+G69+G74+G91+G98+G109</f>
        <v>28514.5</v>
      </c>
      <c r="H126" s="135">
        <f>H35+H67+H74+H91+H98+H109</f>
        <v>33081.360000000001</v>
      </c>
      <c r="I126" s="181"/>
      <c r="J126" s="181"/>
      <c r="K126" s="181"/>
      <c r="L126" s="182"/>
      <c r="M126" s="41">
        <f>M35+M67+M74+M91+M98</f>
        <v>27915</v>
      </c>
      <c r="N126" s="41">
        <f>N35+N67+N74+N91+N98</f>
        <v>27751</v>
      </c>
      <c r="O126" s="40"/>
    </row>
    <row r="127" spans="1:15" ht="33" customHeight="1" x14ac:dyDescent="0.2">
      <c r="A127" s="40"/>
      <c r="B127" s="146"/>
      <c r="C127" s="40"/>
      <c r="D127" s="74" t="s">
        <v>8</v>
      </c>
      <c r="E127" s="31">
        <f>E99+E110</f>
        <v>799.21749999999997</v>
      </c>
      <c r="F127" s="31">
        <f>F99+F110</f>
        <v>799.21749999999997</v>
      </c>
      <c r="G127" s="31">
        <f>G99+G110</f>
        <v>0</v>
      </c>
      <c r="H127" s="135">
        <f>H99+H110</f>
        <v>0</v>
      </c>
      <c r="I127" s="181"/>
      <c r="J127" s="181"/>
      <c r="K127" s="181"/>
      <c r="L127" s="182"/>
      <c r="M127" s="41">
        <f>M99</f>
        <v>0</v>
      </c>
      <c r="N127" s="41">
        <f>N99</f>
        <v>0</v>
      </c>
      <c r="O127" s="40"/>
    </row>
    <row r="128" spans="1:15" ht="29.25" customHeight="1" x14ac:dyDescent="0.2">
      <c r="A128" s="40"/>
      <c r="B128" s="146"/>
      <c r="C128" s="40"/>
      <c r="D128" s="54" t="s">
        <v>51</v>
      </c>
      <c r="E128" s="31">
        <f>F128+G128+M128+N128+H128</f>
        <v>2397.6525000000001</v>
      </c>
      <c r="F128" s="63">
        <f>F115</f>
        <v>2397.6525000000001</v>
      </c>
      <c r="G128" s="78">
        <f>G100</f>
        <v>0</v>
      </c>
      <c r="H128" s="135">
        <f>H100</f>
        <v>0</v>
      </c>
      <c r="I128" s="136"/>
      <c r="J128" s="136"/>
      <c r="K128" s="136"/>
      <c r="L128" s="137"/>
      <c r="M128" s="41">
        <f>M100</f>
        <v>0</v>
      </c>
      <c r="N128" s="41">
        <f>N100</f>
        <v>0</v>
      </c>
      <c r="O128" s="40"/>
    </row>
    <row r="129" spans="1:15" ht="22.5" x14ac:dyDescent="0.2">
      <c r="A129" s="53"/>
      <c r="B129" s="147"/>
      <c r="C129" s="53"/>
      <c r="D129" s="54" t="s">
        <v>37</v>
      </c>
      <c r="E129" s="31">
        <f>F129+G129+M129+N129+H129</f>
        <v>0</v>
      </c>
      <c r="F129" s="61">
        <v>0</v>
      </c>
      <c r="G129" s="80">
        <v>0</v>
      </c>
      <c r="H129" s="169">
        <v>0</v>
      </c>
      <c r="I129" s="136"/>
      <c r="J129" s="136"/>
      <c r="K129" s="136"/>
      <c r="L129" s="137"/>
      <c r="M129" s="54">
        <v>0</v>
      </c>
      <c r="N129" s="54">
        <v>0</v>
      </c>
      <c r="O129" s="53"/>
    </row>
    <row r="130" spans="1:15" s="51" customFormat="1" ht="21" customHeight="1" x14ac:dyDescent="0.2">
      <c r="A130" s="164" t="s">
        <v>134</v>
      </c>
      <c r="B130" s="165"/>
      <c r="C130" s="165"/>
      <c r="D130" s="165"/>
      <c r="E130" s="165"/>
      <c r="F130" s="165"/>
      <c r="G130" s="165"/>
      <c r="H130" s="165"/>
      <c r="I130" s="165"/>
      <c r="J130" s="165"/>
      <c r="K130" s="165"/>
      <c r="L130" s="165"/>
      <c r="M130" s="165"/>
      <c r="N130" s="165"/>
    </row>
    <row r="131" spans="1:15" s="71" customFormat="1" ht="23.25" customHeight="1" x14ac:dyDescent="0.2">
      <c r="A131" s="162" t="s">
        <v>135</v>
      </c>
      <c r="B131" s="163"/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</row>
    <row r="132" spans="1:15" ht="44.25" customHeight="1" x14ac:dyDescent="0.2">
      <c r="A132" s="66" t="s">
        <v>52</v>
      </c>
      <c r="B132" s="66" t="s">
        <v>53</v>
      </c>
      <c r="C132" s="54" t="s">
        <v>54</v>
      </c>
      <c r="D132" s="52" t="s">
        <v>55</v>
      </c>
      <c r="E132" s="69" t="s">
        <v>6</v>
      </c>
      <c r="F132" s="62"/>
      <c r="G132" s="168" t="s">
        <v>122</v>
      </c>
      <c r="H132" s="136"/>
      <c r="I132" s="136"/>
      <c r="J132" s="136"/>
      <c r="K132" s="136"/>
      <c r="L132" s="136"/>
      <c r="M132" s="136"/>
      <c r="N132" s="137"/>
      <c r="O132" s="52" t="s">
        <v>56</v>
      </c>
    </row>
    <row r="133" spans="1:15" ht="18.75" customHeight="1" x14ac:dyDescent="0.2">
      <c r="A133" s="65"/>
      <c r="B133" s="53"/>
      <c r="C133" s="54" t="s">
        <v>57</v>
      </c>
      <c r="D133" s="53"/>
      <c r="E133" s="69" t="s">
        <v>58</v>
      </c>
      <c r="F133" s="61" t="s">
        <v>12</v>
      </c>
      <c r="G133" s="80" t="s">
        <v>13</v>
      </c>
      <c r="H133" s="169" t="s">
        <v>76</v>
      </c>
      <c r="I133" s="136"/>
      <c r="J133" s="136"/>
      <c r="K133" s="136"/>
      <c r="L133" s="137"/>
      <c r="M133" s="54" t="s">
        <v>77</v>
      </c>
      <c r="N133" s="54" t="s">
        <v>78</v>
      </c>
      <c r="O133" s="53"/>
    </row>
    <row r="134" spans="1:15" x14ac:dyDescent="0.2">
      <c r="A134" s="69">
        <v>1</v>
      </c>
      <c r="B134" s="69">
        <v>2</v>
      </c>
      <c r="C134" s="54">
        <v>3</v>
      </c>
      <c r="D134" s="54">
        <v>4</v>
      </c>
      <c r="E134" s="69">
        <v>5</v>
      </c>
      <c r="F134" s="62">
        <v>6</v>
      </c>
      <c r="G134" s="79">
        <v>7</v>
      </c>
      <c r="H134" s="168">
        <v>8</v>
      </c>
      <c r="I134" s="136"/>
      <c r="J134" s="136"/>
      <c r="K134" s="136"/>
      <c r="L134" s="137"/>
      <c r="M134" s="69">
        <v>9</v>
      </c>
      <c r="N134" s="69">
        <v>10</v>
      </c>
      <c r="O134" s="54">
        <v>11</v>
      </c>
    </row>
    <row r="135" spans="1:15" ht="13.15" customHeight="1" x14ac:dyDescent="0.2">
      <c r="A135" s="129" t="s">
        <v>59</v>
      </c>
      <c r="B135" s="129" t="s">
        <v>82</v>
      </c>
      <c r="C135" s="66" t="s">
        <v>79</v>
      </c>
      <c r="D135" s="69" t="s">
        <v>14</v>
      </c>
      <c r="E135" s="32">
        <f>SUM(E136:E137)</f>
        <v>1315159.1800000002</v>
      </c>
      <c r="F135" s="55">
        <f>SUM(F136:F137)</f>
        <v>214168.78</v>
      </c>
      <c r="G135" s="81">
        <f>SUM(G136:G137)</f>
        <v>247678.2</v>
      </c>
      <c r="H135" s="171">
        <f>SUM(H136:L137)</f>
        <v>284437.40000000002</v>
      </c>
      <c r="I135" s="136"/>
      <c r="J135" s="136"/>
      <c r="K135" s="136"/>
      <c r="L135" s="137"/>
      <c r="M135" s="32">
        <f>SUM(M136:M137)</f>
        <v>284437.40000000002</v>
      </c>
      <c r="N135" s="32">
        <f>SUM(N136:N137)</f>
        <v>284437.40000000002</v>
      </c>
      <c r="O135" s="66"/>
    </row>
    <row r="136" spans="1:15" ht="22.5" x14ac:dyDescent="0.2">
      <c r="A136" s="149"/>
      <c r="B136" s="146"/>
      <c r="C136" s="64"/>
      <c r="D136" s="69" t="s">
        <v>8</v>
      </c>
      <c r="E136" s="32">
        <f>SUM(F136:N136)</f>
        <v>0</v>
      </c>
      <c r="F136" s="55">
        <f>SUM(F139+F142)</f>
        <v>0</v>
      </c>
      <c r="G136" s="81">
        <f>SUM(G139+G142)</f>
        <v>0</v>
      </c>
      <c r="H136" s="171">
        <f t="shared" ref="H136" si="42">SUM(H139+H142)</f>
        <v>0</v>
      </c>
      <c r="I136" s="136"/>
      <c r="J136" s="136"/>
      <c r="K136" s="136"/>
      <c r="L136" s="137"/>
      <c r="M136" s="32">
        <f t="shared" ref="M136:N136" si="43">SUM(M139+M142)</f>
        <v>0</v>
      </c>
      <c r="N136" s="32">
        <f t="shared" si="43"/>
        <v>0</v>
      </c>
      <c r="O136" s="64"/>
    </row>
    <row r="137" spans="1:15" ht="24.75" customHeight="1" x14ac:dyDescent="0.2">
      <c r="A137" s="150"/>
      <c r="B137" s="147"/>
      <c r="C137" s="65"/>
      <c r="D137" s="69" t="s">
        <v>30</v>
      </c>
      <c r="E137" s="32">
        <f>SUM(F137:N137)</f>
        <v>1315159.1800000002</v>
      </c>
      <c r="F137" s="55">
        <f>SUM(F140+F143)</f>
        <v>214168.78</v>
      </c>
      <c r="G137" s="81">
        <f>SUM(G140+G143)</f>
        <v>247678.2</v>
      </c>
      <c r="H137" s="171">
        <f>SUM(H140+H143)</f>
        <v>284437.40000000002</v>
      </c>
      <c r="I137" s="136"/>
      <c r="J137" s="136"/>
      <c r="K137" s="136"/>
      <c r="L137" s="137"/>
      <c r="M137" s="32">
        <f>SUM(M140+M143)</f>
        <v>284437.40000000002</v>
      </c>
      <c r="N137" s="32">
        <f>SUM(N140+N143)</f>
        <v>284437.40000000002</v>
      </c>
      <c r="O137" s="65"/>
    </row>
    <row r="138" spans="1:15" ht="13.15" customHeight="1" x14ac:dyDescent="0.2">
      <c r="A138" s="129" t="s">
        <v>29</v>
      </c>
      <c r="B138" s="129" t="s">
        <v>83</v>
      </c>
      <c r="C138" s="66" t="s">
        <v>79</v>
      </c>
      <c r="D138" s="69" t="s">
        <v>14</v>
      </c>
      <c r="E138" s="32">
        <f>SUM(E139:E140)</f>
        <v>1314173.9000000001</v>
      </c>
      <c r="F138" s="55">
        <f t="shared" ref="F138:H138" si="44">SUM(F139:F140)</f>
        <v>213183.5</v>
      </c>
      <c r="G138" s="81">
        <f t="shared" si="44"/>
        <v>247678.2</v>
      </c>
      <c r="H138" s="171">
        <f t="shared" si="44"/>
        <v>284437.40000000002</v>
      </c>
      <c r="I138" s="136"/>
      <c r="J138" s="136"/>
      <c r="K138" s="136"/>
      <c r="L138" s="137"/>
      <c r="M138" s="32">
        <f t="shared" ref="M138:N138" si="45">SUM(M139:M140)</f>
        <v>284437.40000000002</v>
      </c>
      <c r="N138" s="32">
        <f t="shared" si="45"/>
        <v>284437.40000000002</v>
      </c>
      <c r="O138" s="129" t="s">
        <v>60</v>
      </c>
    </row>
    <row r="139" spans="1:15" ht="22.5" x14ac:dyDescent="0.2">
      <c r="A139" s="149"/>
      <c r="B139" s="146"/>
      <c r="C139" s="64"/>
      <c r="D139" s="69" t="s">
        <v>8</v>
      </c>
      <c r="E139" s="32">
        <f t="shared" ref="E139:E142" si="46">SUM(G139:M139)</f>
        <v>0</v>
      </c>
      <c r="F139" s="55">
        <v>0</v>
      </c>
      <c r="G139" s="81">
        <v>0</v>
      </c>
      <c r="H139" s="171">
        <v>0</v>
      </c>
      <c r="I139" s="136"/>
      <c r="J139" s="136"/>
      <c r="K139" s="136"/>
      <c r="L139" s="137"/>
      <c r="M139" s="32">
        <v>0</v>
      </c>
      <c r="N139" s="32">
        <v>0</v>
      </c>
      <c r="O139" s="146"/>
    </row>
    <row r="140" spans="1:15" ht="28.5" customHeight="1" x14ac:dyDescent="0.2">
      <c r="A140" s="150"/>
      <c r="B140" s="147"/>
      <c r="C140" s="65"/>
      <c r="D140" s="69" t="s">
        <v>30</v>
      </c>
      <c r="E140" s="32">
        <f>SUM(F140:N140)</f>
        <v>1314173.9000000001</v>
      </c>
      <c r="F140" s="55">
        <v>213183.5</v>
      </c>
      <c r="G140" s="81">
        <v>247678.2</v>
      </c>
      <c r="H140" s="171">
        <v>284437.40000000002</v>
      </c>
      <c r="I140" s="136"/>
      <c r="J140" s="136"/>
      <c r="K140" s="136"/>
      <c r="L140" s="137"/>
      <c r="M140" s="32">
        <v>284437.40000000002</v>
      </c>
      <c r="N140" s="32">
        <v>284437.40000000002</v>
      </c>
      <c r="O140" s="146"/>
    </row>
    <row r="141" spans="1:15" ht="13.15" customHeight="1" x14ac:dyDescent="0.2">
      <c r="A141" s="129" t="s">
        <v>31</v>
      </c>
      <c r="B141" s="129" t="s">
        <v>84</v>
      </c>
      <c r="C141" s="66" t="s">
        <v>79</v>
      </c>
      <c r="D141" s="69" t="s">
        <v>14</v>
      </c>
      <c r="E141" s="32">
        <f>SUM(E142:E143)</f>
        <v>985.28</v>
      </c>
      <c r="F141" s="55">
        <f t="shared" ref="F141:H141" si="47">SUM(F142:F143)</f>
        <v>985.28</v>
      </c>
      <c r="G141" s="81">
        <f t="shared" si="47"/>
        <v>0</v>
      </c>
      <c r="H141" s="171">
        <f t="shared" si="47"/>
        <v>0</v>
      </c>
      <c r="I141" s="136"/>
      <c r="J141" s="136"/>
      <c r="K141" s="136"/>
      <c r="L141" s="137"/>
      <c r="M141" s="32">
        <f t="shared" ref="M141:N141" si="48">SUM(M142:M143)</f>
        <v>0</v>
      </c>
      <c r="N141" s="32">
        <f t="shared" si="48"/>
        <v>0</v>
      </c>
      <c r="O141" s="146"/>
    </row>
    <row r="142" spans="1:15" ht="22.5" x14ac:dyDescent="0.2">
      <c r="A142" s="149"/>
      <c r="B142" s="146"/>
      <c r="C142" s="64"/>
      <c r="D142" s="69" t="s">
        <v>8</v>
      </c>
      <c r="E142" s="32">
        <f t="shared" si="46"/>
        <v>0</v>
      </c>
      <c r="F142" s="55">
        <v>0</v>
      </c>
      <c r="G142" s="81">
        <v>0</v>
      </c>
      <c r="H142" s="171">
        <v>0</v>
      </c>
      <c r="I142" s="136"/>
      <c r="J142" s="136"/>
      <c r="K142" s="136"/>
      <c r="L142" s="137"/>
      <c r="M142" s="32">
        <v>0</v>
      </c>
      <c r="N142" s="32">
        <v>0</v>
      </c>
      <c r="O142" s="146"/>
    </row>
    <row r="143" spans="1:15" ht="22.5" x14ac:dyDescent="0.2">
      <c r="A143" s="150"/>
      <c r="B143" s="147"/>
      <c r="C143" s="65"/>
      <c r="D143" s="69" t="s">
        <v>30</v>
      </c>
      <c r="E143" s="32">
        <f>SUM(F143:N143)</f>
        <v>985.28</v>
      </c>
      <c r="F143" s="55">
        <v>985.28</v>
      </c>
      <c r="G143" s="81">
        <v>0</v>
      </c>
      <c r="H143" s="171">
        <v>0</v>
      </c>
      <c r="I143" s="136"/>
      <c r="J143" s="136"/>
      <c r="K143" s="136"/>
      <c r="L143" s="137"/>
      <c r="M143" s="32">
        <v>0</v>
      </c>
      <c r="N143" s="32">
        <v>0</v>
      </c>
      <c r="O143" s="147"/>
    </row>
    <row r="144" spans="1:15" x14ac:dyDescent="0.2">
      <c r="A144" s="52"/>
      <c r="B144" s="125" t="s">
        <v>85</v>
      </c>
      <c r="C144" s="52"/>
      <c r="D144" s="54" t="s">
        <v>64</v>
      </c>
      <c r="E144" s="41">
        <f>SUM(E145:E148)</f>
        <v>1315159.1800000002</v>
      </c>
      <c r="F144" s="63">
        <f>SUM(F145:F148)</f>
        <v>214168.78</v>
      </c>
      <c r="G144" s="78">
        <f>SUM(G145:G148)</f>
        <v>247678.2</v>
      </c>
      <c r="H144" s="135">
        <f>SUM(H145:L148)</f>
        <v>284437.40000000002</v>
      </c>
      <c r="I144" s="136"/>
      <c r="J144" s="136"/>
      <c r="K144" s="136"/>
      <c r="L144" s="137"/>
      <c r="M144" s="41">
        <f>SUM(M145:M148)</f>
        <v>284437.40000000002</v>
      </c>
      <c r="N144" s="41">
        <f>SUM(N145:N148)</f>
        <v>284437.40000000002</v>
      </c>
      <c r="O144" s="52"/>
    </row>
    <row r="145" spans="1:15" ht="22.5" x14ac:dyDescent="0.2">
      <c r="A145" s="40"/>
      <c r="B145" s="146"/>
      <c r="C145" s="40"/>
      <c r="D145" s="54" t="s">
        <v>30</v>
      </c>
      <c r="E145" s="32">
        <f>SUM(F145:N145)</f>
        <v>1315159.1800000002</v>
      </c>
      <c r="F145" s="63">
        <f>F137</f>
        <v>214168.78</v>
      </c>
      <c r="G145" s="78">
        <f>G137</f>
        <v>247678.2</v>
      </c>
      <c r="H145" s="135">
        <f>H137</f>
        <v>284437.40000000002</v>
      </c>
      <c r="I145" s="136"/>
      <c r="J145" s="136"/>
      <c r="K145" s="136"/>
      <c r="L145" s="137"/>
      <c r="M145" s="41">
        <f>M137</f>
        <v>284437.40000000002</v>
      </c>
      <c r="N145" s="41">
        <f>N137</f>
        <v>284437.40000000002</v>
      </c>
      <c r="O145" s="40"/>
    </row>
    <row r="146" spans="1:15" ht="22.5" x14ac:dyDescent="0.2">
      <c r="A146" s="40"/>
      <c r="B146" s="146"/>
      <c r="C146" s="40"/>
      <c r="D146" s="54" t="s">
        <v>8</v>
      </c>
      <c r="E146" s="32">
        <f t="shared" ref="E146:E148" si="49">SUM(F146:N146)</f>
        <v>0</v>
      </c>
      <c r="F146" s="63">
        <f>F136</f>
        <v>0</v>
      </c>
      <c r="G146" s="78">
        <f>G136</f>
        <v>0</v>
      </c>
      <c r="H146" s="135">
        <f t="shared" ref="H146" si="50">H136</f>
        <v>0</v>
      </c>
      <c r="I146" s="136"/>
      <c r="J146" s="136"/>
      <c r="K146" s="136"/>
      <c r="L146" s="137"/>
      <c r="M146" s="41">
        <f t="shared" ref="M146:N146" si="51">M136</f>
        <v>0</v>
      </c>
      <c r="N146" s="41">
        <f t="shared" si="51"/>
        <v>0</v>
      </c>
      <c r="O146" s="40"/>
    </row>
    <row r="147" spans="1:15" ht="20.25" customHeight="1" x14ac:dyDescent="0.2">
      <c r="A147" s="40"/>
      <c r="B147" s="146"/>
      <c r="C147" s="40"/>
      <c r="D147" s="54" t="s">
        <v>51</v>
      </c>
      <c r="E147" s="32">
        <f t="shared" si="49"/>
        <v>0</v>
      </c>
      <c r="F147" s="61">
        <v>0</v>
      </c>
      <c r="G147" s="80">
        <v>0</v>
      </c>
      <c r="H147" s="169">
        <v>0</v>
      </c>
      <c r="I147" s="136"/>
      <c r="J147" s="136"/>
      <c r="K147" s="136"/>
      <c r="L147" s="137"/>
      <c r="M147" s="54">
        <v>0</v>
      </c>
      <c r="N147" s="54">
        <v>0</v>
      </c>
      <c r="O147" s="40"/>
    </row>
    <row r="148" spans="1:15" ht="22.5" x14ac:dyDescent="0.2">
      <c r="A148" s="53"/>
      <c r="B148" s="147"/>
      <c r="C148" s="53"/>
      <c r="D148" s="54" t="s">
        <v>37</v>
      </c>
      <c r="E148" s="32">
        <f t="shared" si="49"/>
        <v>0</v>
      </c>
      <c r="F148" s="61">
        <v>0</v>
      </c>
      <c r="G148" s="80">
        <v>0</v>
      </c>
      <c r="H148" s="169">
        <v>0</v>
      </c>
      <c r="I148" s="136"/>
      <c r="J148" s="136"/>
      <c r="K148" s="136"/>
      <c r="L148" s="137"/>
      <c r="M148" s="54">
        <v>0</v>
      </c>
      <c r="N148" s="54">
        <v>0</v>
      </c>
      <c r="O148" s="53"/>
    </row>
    <row r="149" spans="1:15" s="71" customFormat="1" ht="10.5" x14ac:dyDescent="0.2">
      <c r="B149" s="51"/>
      <c r="G149" s="76"/>
    </row>
    <row r="150" spans="1:15" s="71" customFormat="1" ht="10.5" x14ac:dyDescent="0.2">
      <c r="A150" s="151" t="s">
        <v>153</v>
      </c>
      <c r="B150" s="152"/>
      <c r="C150" s="152"/>
      <c r="D150" s="152"/>
      <c r="E150" s="152"/>
      <c r="F150" s="152"/>
      <c r="G150" s="152"/>
      <c r="H150" s="152"/>
      <c r="I150" s="152"/>
      <c r="J150" s="152"/>
      <c r="K150" s="152"/>
      <c r="L150" s="152"/>
      <c r="M150" s="152"/>
      <c r="N150" s="152"/>
    </row>
    <row r="151" spans="1:15" s="71" customFormat="1" ht="10.5" x14ac:dyDescent="0.2">
      <c r="B151" s="51"/>
      <c r="G151" s="76"/>
    </row>
    <row r="152" spans="1:15" s="71" customFormat="1" ht="10.5" x14ac:dyDescent="0.2">
      <c r="A152" s="151" t="s">
        <v>154</v>
      </c>
      <c r="B152" s="152"/>
      <c r="C152" s="152"/>
      <c r="D152" s="152"/>
      <c r="E152" s="152"/>
      <c r="F152" s="152"/>
      <c r="G152" s="152"/>
      <c r="H152" s="152"/>
      <c r="I152" s="152"/>
      <c r="J152" s="152"/>
      <c r="K152" s="152"/>
      <c r="L152" s="152"/>
      <c r="M152" s="152"/>
      <c r="N152" s="152"/>
    </row>
    <row r="153" spans="1:15" s="71" customFormat="1" ht="10.5" x14ac:dyDescent="0.2">
      <c r="B153" s="51"/>
      <c r="G153" s="76"/>
    </row>
    <row r="154" spans="1:15" ht="59.25" customHeight="1" x14ac:dyDescent="0.2">
      <c r="A154" s="66" t="s">
        <v>52</v>
      </c>
      <c r="B154" s="66" t="s">
        <v>53</v>
      </c>
      <c r="C154" s="54" t="s">
        <v>54</v>
      </c>
      <c r="D154" s="52" t="s">
        <v>55</v>
      </c>
      <c r="E154" s="69" t="s">
        <v>6</v>
      </c>
      <c r="F154" s="62"/>
      <c r="G154" s="168" t="s">
        <v>122</v>
      </c>
      <c r="H154" s="136"/>
      <c r="I154" s="136"/>
      <c r="J154" s="136"/>
      <c r="K154" s="136"/>
      <c r="L154" s="136"/>
      <c r="M154" s="136"/>
      <c r="N154" s="137"/>
      <c r="O154" s="52" t="s">
        <v>56</v>
      </c>
    </row>
    <row r="155" spans="1:15" x14ac:dyDescent="0.2">
      <c r="A155" s="65"/>
      <c r="B155" s="53"/>
      <c r="C155" s="54" t="s">
        <v>57</v>
      </c>
      <c r="D155" s="53"/>
      <c r="E155" s="69" t="s">
        <v>58</v>
      </c>
      <c r="F155" s="61" t="s">
        <v>12</v>
      </c>
      <c r="G155" s="80" t="s">
        <v>13</v>
      </c>
      <c r="H155" s="169" t="s">
        <v>76</v>
      </c>
      <c r="I155" s="136"/>
      <c r="J155" s="136"/>
      <c r="K155" s="136"/>
      <c r="L155" s="137"/>
      <c r="M155" s="54" t="s">
        <v>77</v>
      </c>
      <c r="N155" s="54" t="s">
        <v>78</v>
      </c>
      <c r="O155" s="53"/>
    </row>
    <row r="156" spans="1:15" x14ac:dyDescent="0.2">
      <c r="A156" s="69">
        <v>1</v>
      </c>
      <c r="B156" s="69">
        <v>2</v>
      </c>
      <c r="C156" s="54">
        <v>3</v>
      </c>
      <c r="D156" s="54">
        <v>4</v>
      </c>
      <c r="E156" s="69">
        <v>5</v>
      </c>
      <c r="F156" s="62">
        <v>6</v>
      </c>
      <c r="G156" s="79">
        <v>7</v>
      </c>
      <c r="H156" s="168">
        <v>8</v>
      </c>
      <c r="I156" s="136"/>
      <c r="J156" s="136"/>
      <c r="K156" s="136"/>
      <c r="L156" s="137"/>
      <c r="M156" s="69">
        <v>9</v>
      </c>
      <c r="N156" s="69">
        <v>10</v>
      </c>
      <c r="O156" s="54">
        <v>11</v>
      </c>
    </row>
    <row r="157" spans="1:15" ht="11.25" customHeight="1" x14ac:dyDescent="0.2">
      <c r="A157" s="129" t="s">
        <v>59</v>
      </c>
      <c r="B157" s="129" t="s">
        <v>155</v>
      </c>
      <c r="C157" s="66" t="s">
        <v>79</v>
      </c>
      <c r="D157" s="69" t="s">
        <v>14</v>
      </c>
      <c r="E157" s="43">
        <f>SUM(E158:E159)</f>
        <v>2305.123</v>
      </c>
      <c r="F157" s="60">
        <f>SUM(F158:F159)</f>
        <v>2305.123</v>
      </c>
      <c r="G157" s="83">
        <f>SUM(G158:G159)</f>
        <v>0</v>
      </c>
      <c r="H157" s="186">
        <f>SUM(H158:H159)</f>
        <v>0</v>
      </c>
      <c r="I157" s="136"/>
      <c r="J157" s="136"/>
      <c r="K157" s="136"/>
      <c r="L157" s="137"/>
      <c r="M157" s="43">
        <f t="shared" ref="M157:N157" si="52">SUM(M158:M159)</f>
        <v>0</v>
      </c>
      <c r="N157" s="43">
        <f t="shared" si="52"/>
        <v>0</v>
      </c>
      <c r="O157" s="66"/>
    </row>
    <row r="158" spans="1:15" ht="22.5" x14ac:dyDescent="0.2">
      <c r="A158" s="149"/>
      <c r="B158" s="146"/>
      <c r="C158" s="64"/>
      <c r="D158" s="69" t="s">
        <v>8</v>
      </c>
      <c r="E158" s="43">
        <f>SUM(E161+E167+E173)</f>
        <v>0</v>
      </c>
      <c r="F158" s="60">
        <f>SUM(F161+F167+G173)</f>
        <v>0</v>
      </c>
      <c r="G158" s="83">
        <f>SUM(G161+G167+H173)</f>
        <v>0</v>
      </c>
      <c r="H158" s="186">
        <f>SUM(H161+H167+H173)</f>
        <v>0</v>
      </c>
      <c r="I158" s="136"/>
      <c r="J158" s="136"/>
      <c r="K158" s="136"/>
      <c r="L158" s="137"/>
      <c r="M158" s="43">
        <f>SUM(M161+M167+M173)</f>
        <v>0</v>
      </c>
      <c r="N158" s="43">
        <f>SUM(N161+N167+N173)</f>
        <v>0</v>
      </c>
      <c r="O158" s="64"/>
    </row>
    <row r="159" spans="1:15" ht="22.5" x14ac:dyDescent="0.2">
      <c r="A159" s="150"/>
      <c r="B159" s="147"/>
      <c r="C159" s="65"/>
      <c r="D159" s="69" t="s">
        <v>30</v>
      </c>
      <c r="E159" s="43">
        <f>E162+E168+E174</f>
        <v>2305.123</v>
      </c>
      <c r="F159" s="44">
        <f>F162+F168+F174</f>
        <v>2305.123</v>
      </c>
      <c r="G159" s="44">
        <f>G162+G168+G174</f>
        <v>0</v>
      </c>
      <c r="H159" s="186">
        <f>H162+H168+H174</f>
        <v>0</v>
      </c>
      <c r="I159" s="136"/>
      <c r="J159" s="136"/>
      <c r="K159" s="136"/>
      <c r="L159" s="137"/>
      <c r="M159" s="43">
        <f t="shared" ref="M159:N159" si="53">M162+M168+M174</f>
        <v>0</v>
      </c>
      <c r="N159" s="43">
        <f t="shared" si="53"/>
        <v>0</v>
      </c>
      <c r="O159" s="65"/>
    </row>
    <row r="160" spans="1:15" ht="11.25" customHeight="1" x14ac:dyDescent="0.2">
      <c r="A160" s="129" t="s">
        <v>29</v>
      </c>
      <c r="B160" s="129" t="s">
        <v>156</v>
      </c>
      <c r="C160" s="66" t="s">
        <v>79</v>
      </c>
      <c r="D160" s="69" t="s">
        <v>14</v>
      </c>
      <c r="E160" s="43">
        <f>SUM(E161:E162)</f>
        <v>0</v>
      </c>
      <c r="F160" s="60">
        <f>SUM(F161:F162)</f>
        <v>0</v>
      </c>
      <c r="G160" s="83">
        <f>SUM(G161:G162)</f>
        <v>0</v>
      </c>
      <c r="H160" s="186">
        <f t="shared" ref="H160" si="54">SUM(H161:H162)</f>
        <v>0</v>
      </c>
      <c r="I160" s="136"/>
      <c r="J160" s="136"/>
      <c r="K160" s="136"/>
      <c r="L160" s="137"/>
      <c r="M160" s="43">
        <f t="shared" ref="M160:N160" si="55">SUM(M161:M162)</f>
        <v>0</v>
      </c>
      <c r="N160" s="60">
        <f t="shared" si="55"/>
        <v>0</v>
      </c>
      <c r="O160" s="176" t="s">
        <v>185</v>
      </c>
    </row>
    <row r="161" spans="1:15" ht="22.5" x14ac:dyDescent="0.2">
      <c r="A161" s="149"/>
      <c r="B161" s="146"/>
      <c r="C161" s="64"/>
      <c r="D161" s="69" t="s">
        <v>8</v>
      </c>
      <c r="E161" s="43">
        <f>SUM(F161:M161)</f>
        <v>0</v>
      </c>
      <c r="F161" s="55">
        <v>0</v>
      </c>
      <c r="G161" s="81">
        <v>0</v>
      </c>
      <c r="H161" s="171">
        <v>0</v>
      </c>
      <c r="I161" s="136"/>
      <c r="J161" s="136"/>
      <c r="K161" s="136"/>
      <c r="L161" s="137"/>
      <c r="M161" s="32">
        <v>0</v>
      </c>
      <c r="N161" s="55">
        <v>0</v>
      </c>
      <c r="O161" s="177"/>
    </row>
    <row r="162" spans="1:15" ht="22.5" x14ac:dyDescent="0.2">
      <c r="A162" s="149"/>
      <c r="B162" s="147"/>
      <c r="C162" s="65"/>
      <c r="D162" s="69" t="s">
        <v>30</v>
      </c>
      <c r="E162" s="43">
        <v>0</v>
      </c>
      <c r="F162" s="55">
        <v>0</v>
      </c>
      <c r="G162" s="81">
        <v>0</v>
      </c>
      <c r="H162" s="171">
        <v>0</v>
      </c>
      <c r="I162" s="136"/>
      <c r="J162" s="136"/>
      <c r="K162" s="136"/>
      <c r="L162" s="137"/>
      <c r="M162" s="32">
        <v>0</v>
      </c>
      <c r="N162" s="55">
        <v>0</v>
      </c>
      <c r="O162" s="177"/>
    </row>
    <row r="163" spans="1:15" ht="30" customHeight="1" x14ac:dyDescent="0.2">
      <c r="A163" s="149"/>
      <c r="B163" s="125" t="s">
        <v>157</v>
      </c>
      <c r="C163" s="125" t="s">
        <v>87</v>
      </c>
      <c r="D163" s="125" t="s">
        <v>87</v>
      </c>
      <c r="E163" s="148" t="s">
        <v>6</v>
      </c>
      <c r="F163" s="148" t="s">
        <v>12</v>
      </c>
      <c r="G163" s="148" t="s">
        <v>13</v>
      </c>
      <c r="H163" s="138" t="s">
        <v>184</v>
      </c>
      <c r="I163" s="140" t="s">
        <v>180</v>
      </c>
      <c r="J163" s="141"/>
      <c r="K163" s="141"/>
      <c r="L163" s="142"/>
      <c r="M163" s="34" t="s">
        <v>77</v>
      </c>
      <c r="N163" s="45" t="s">
        <v>78</v>
      </c>
      <c r="O163" s="177"/>
    </row>
    <row r="164" spans="1:15" ht="20.25" customHeight="1" x14ac:dyDescent="0.2">
      <c r="A164" s="149"/>
      <c r="B164" s="146"/>
      <c r="C164" s="146"/>
      <c r="D164" s="146"/>
      <c r="E164" s="147"/>
      <c r="F164" s="147"/>
      <c r="G164" s="147"/>
      <c r="H164" s="139"/>
      <c r="I164" s="35" t="s">
        <v>181</v>
      </c>
      <c r="J164" s="35" t="s">
        <v>182</v>
      </c>
      <c r="K164" s="35" t="s">
        <v>148</v>
      </c>
      <c r="L164" s="35" t="s">
        <v>183</v>
      </c>
      <c r="M164" s="36"/>
      <c r="N164" s="67"/>
      <c r="O164" s="177"/>
    </row>
    <row r="165" spans="1:15" ht="11.25" customHeight="1" x14ac:dyDescent="0.2">
      <c r="A165" s="150"/>
      <c r="B165" s="147"/>
      <c r="C165" s="147"/>
      <c r="D165" s="147"/>
      <c r="E165" s="41" t="s">
        <v>88</v>
      </c>
      <c r="F165" s="37">
        <v>0</v>
      </c>
      <c r="G165" s="37">
        <v>0</v>
      </c>
      <c r="H165" s="41" t="s">
        <v>88</v>
      </c>
      <c r="I165" s="41" t="s">
        <v>88</v>
      </c>
      <c r="J165" s="41" t="s">
        <v>88</v>
      </c>
      <c r="K165" s="41" t="s">
        <v>88</v>
      </c>
      <c r="L165" s="41" t="s">
        <v>88</v>
      </c>
      <c r="M165" s="41" t="s">
        <v>88</v>
      </c>
      <c r="N165" s="41" t="s">
        <v>88</v>
      </c>
      <c r="O165" s="177"/>
    </row>
    <row r="166" spans="1:15" ht="11.25" customHeight="1" x14ac:dyDescent="0.2">
      <c r="A166" s="129" t="s">
        <v>31</v>
      </c>
      <c r="B166" s="129" t="s">
        <v>158</v>
      </c>
      <c r="C166" s="66" t="s">
        <v>79</v>
      </c>
      <c r="D166" s="69" t="s">
        <v>14</v>
      </c>
      <c r="E166" s="32">
        <f>E167+E168</f>
        <v>2305.123</v>
      </c>
      <c r="F166" s="55">
        <f>SUM(F167:F168)</f>
        <v>2305.123</v>
      </c>
      <c r="G166" s="81">
        <f>SUM(G167:G168)</f>
        <v>0</v>
      </c>
      <c r="H166" s="171">
        <f>SUM(H167:H168)</f>
        <v>0</v>
      </c>
      <c r="I166" s="136"/>
      <c r="J166" s="136"/>
      <c r="K166" s="136"/>
      <c r="L166" s="137"/>
      <c r="M166" s="32">
        <f t="shared" ref="M166:N166" si="56">SUM(M167:M168)</f>
        <v>0</v>
      </c>
      <c r="N166" s="55">
        <f t="shared" si="56"/>
        <v>0</v>
      </c>
      <c r="O166" s="177"/>
    </row>
    <row r="167" spans="1:15" ht="22.5" x14ac:dyDescent="0.2">
      <c r="A167" s="149"/>
      <c r="B167" s="146"/>
      <c r="C167" s="64"/>
      <c r="D167" s="69" t="s">
        <v>8</v>
      </c>
      <c r="E167" s="32">
        <f>SUM(F167:M167)</f>
        <v>0</v>
      </c>
      <c r="F167" s="55">
        <v>0</v>
      </c>
      <c r="G167" s="81">
        <v>0</v>
      </c>
      <c r="H167" s="171">
        <v>0</v>
      </c>
      <c r="I167" s="136"/>
      <c r="J167" s="136"/>
      <c r="K167" s="136"/>
      <c r="L167" s="137"/>
      <c r="M167" s="32">
        <v>0</v>
      </c>
      <c r="N167" s="55">
        <v>0</v>
      </c>
      <c r="O167" s="177"/>
    </row>
    <row r="168" spans="1:15" ht="27" customHeight="1" x14ac:dyDescent="0.2">
      <c r="A168" s="149"/>
      <c r="B168" s="147"/>
      <c r="C168" s="65"/>
      <c r="D168" s="69" t="s">
        <v>30</v>
      </c>
      <c r="E168" s="32">
        <f>SUM(F168+G168+L168+M168+N168)</f>
        <v>2305.123</v>
      </c>
      <c r="F168" s="55">
        <v>2305.123</v>
      </c>
      <c r="G168" s="81">
        <v>0</v>
      </c>
      <c r="H168" s="171">
        <v>0</v>
      </c>
      <c r="I168" s="136"/>
      <c r="J168" s="136"/>
      <c r="K168" s="136"/>
      <c r="L168" s="137"/>
      <c r="M168" s="32">
        <v>0</v>
      </c>
      <c r="N168" s="55">
        <v>0</v>
      </c>
      <c r="O168" s="177"/>
    </row>
    <row r="169" spans="1:15" ht="21" customHeight="1" x14ac:dyDescent="0.2">
      <c r="A169" s="149"/>
      <c r="B169" s="125" t="s">
        <v>159</v>
      </c>
      <c r="C169" s="125" t="s">
        <v>87</v>
      </c>
      <c r="D169" s="125" t="s">
        <v>87</v>
      </c>
      <c r="E169" s="148" t="s">
        <v>6</v>
      </c>
      <c r="F169" s="148" t="s">
        <v>12</v>
      </c>
      <c r="G169" s="148" t="s">
        <v>13</v>
      </c>
      <c r="H169" s="138" t="s">
        <v>184</v>
      </c>
      <c r="I169" s="140" t="s">
        <v>180</v>
      </c>
      <c r="J169" s="141"/>
      <c r="K169" s="141"/>
      <c r="L169" s="142"/>
      <c r="M169" s="34" t="s">
        <v>77</v>
      </c>
      <c r="N169" s="45" t="s">
        <v>78</v>
      </c>
      <c r="O169" s="177"/>
    </row>
    <row r="170" spans="1:15" ht="18" customHeight="1" x14ac:dyDescent="0.2">
      <c r="A170" s="149"/>
      <c r="B170" s="146"/>
      <c r="C170" s="146"/>
      <c r="D170" s="146"/>
      <c r="E170" s="147"/>
      <c r="F170" s="147"/>
      <c r="G170" s="147"/>
      <c r="H170" s="139"/>
      <c r="I170" s="35" t="s">
        <v>181</v>
      </c>
      <c r="J170" s="35" t="s">
        <v>182</v>
      </c>
      <c r="K170" s="35" t="s">
        <v>148</v>
      </c>
      <c r="L170" s="35" t="s">
        <v>183</v>
      </c>
      <c r="M170" s="36"/>
      <c r="N170" s="67"/>
      <c r="O170" s="177"/>
    </row>
    <row r="171" spans="1:15" ht="16.5" customHeight="1" x14ac:dyDescent="0.2">
      <c r="A171" s="150"/>
      <c r="B171" s="147"/>
      <c r="C171" s="147"/>
      <c r="D171" s="147"/>
      <c r="E171" s="41" t="s">
        <v>88</v>
      </c>
      <c r="F171" s="37">
        <v>0</v>
      </c>
      <c r="G171" s="37">
        <v>0</v>
      </c>
      <c r="H171" s="41" t="s">
        <v>88</v>
      </c>
      <c r="I171" s="41" t="s">
        <v>88</v>
      </c>
      <c r="J171" s="41" t="s">
        <v>88</v>
      </c>
      <c r="K171" s="41" t="s">
        <v>88</v>
      </c>
      <c r="L171" s="41" t="s">
        <v>88</v>
      </c>
      <c r="M171" s="41" t="s">
        <v>88</v>
      </c>
      <c r="N171" s="41" t="s">
        <v>88</v>
      </c>
      <c r="O171" s="177"/>
    </row>
    <row r="172" spans="1:15" ht="12.75" customHeight="1" x14ac:dyDescent="0.2">
      <c r="A172" s="173" t="s">
        <v>160</v>
      </c>
      <c r="B172" s="129" t="s">
        <v>161</v>
      </c>
      <c r="C172" s="66" t="s">
        <v>79</v>
      </c>
      <c r="D172" s="69" t="s">
        <v>14</v>
      </c>
      <c r="E172" s="32">
        <v>0</v>
      </c>
      <c r="F172" s="55">
        <f>SUM(F173:F174)</f>
        <v>0</v>
      </c>
      <c r="G172" s="81">
        <f>SUM(G173:G174)</f>
        <v>0</v>
      </c>
      <c r="H172" s="171">
        <v>0</v>
      </c>
      <c r="I172" s="136"/>
      <c r="J172" s="136"/>
      <c r="K172" s="136"/>
      <c r="L172" s="137"/>
      <c r="M172" s="32">
        <v>0</v>
      </c>
      <c r="N172" s="55">
        <v>0</v>
      </c>
      <c r="O172" s="177"/>
    </row>
    <row r="173" spans="1:15" ht="24" customHeight="1" x14ac:dyDescent="0.2">
      <c r="A173" s="174"/>
      <c r="B173" s="146"/>
      <c r="C173" s="64"/>
      <c r="D173" s="69" t="s">
        <v>8</v>
      </c>
      <c r="E173" s="32">
        <v>0</v>
      </c>
      <c r="F173" s="46" t="s">
        <v>162</v>
      </c>
      <c r="G173" s="46" t="s">
        <v>162</v>
      </c>
      <c r="H173" s="171">
        <v>0</v>
      </c>
      <c r="I173" s="136"/>
      <c r="J173" s="136"/>
      <c r="K173" s="136"/>
      <c r="L173" s="137"/>
      <c r="M173" s="32">
        <v>0</v>
      </c>
      <c r="N173" s="55">
        <v>0</v>
      </c>
      <c r="O173" s="177"/>
    </row>
    <row r="174" spans="1:15" ht="24" customHeight="1" x14ac:dyDescent="0.2">
      <c r="A174" s="174"/>
      <c r="B174" s="147"/>
      <c r="C174" s="65"/>
      <c r="D174" s="69" t="s">
        <v>163</v>
      </c>
      <c r="E174" s="32">
        <v>0</v>
      </c>
      <c r="F174" s="55">
        <v>0</v>
      </c>
      <c r="G174" s="81">
        <v>0</v>
      </c>
      <c r="H174" s="171">
        <v>0</v>
      </c>
      <c r="I174" s="136"/>
      <c r="J174" s="136"/>
      <c r="K174" s="136"/>
      <c r="L174" s="137"/>
      <c r="M174" s="32">
        <v>0</v>
      </c>
      <c r="N174" s="55">
        <v>0</v>
      </c>
      <c r="O174" s="177"/>
    </row>
    <row r="175" spans="1:15" ht="23.25" customHeight="1" x14ac:dyDescent="0.2">
      <c r="A175" s="174"/>
      <c r="B175" s="125" t="s">
        <v>164</v>
      </c>
      <c r="C175" s="125" t="s">
        <v>87</v>
      </c>
      <c r="D175" s="125" t="s">
        <v>87</v>
      </c>
      <c r="E175" s="148" t="s">
        <v>6</v>
      </c>
      <c r="F175" s="148" t="s">
        <v>12</v>
      </c>
      <c r="G175" s="148" t="s">
        <v>13</v>
      </c>
      <c r="H175" s="138" t="s">
        <v>184</v>
      </c>
      <c r="I175" s="140" t="s">
        <v>180</v>
      </c>
      <c r="J175" s="141"/>
      <c r="K175" s="141"/>
      <c r="L175" s="142"/>
      <c r="M175" s="34" t="s">
        <v>77</v>
      </c>
      <c r="N175" s="45" t="s">
        <v>78</v>
      </c>
      <c r="O175" s="177"/>
    </row>
    <row r="176" spans="1:15" ht="15" customHeight="1" x14ac:dyDescent="0.2">
      <c r="A176" s="174"/>
      <c r="B176" s="146"/>
      <c r="C176" s="146"/>
      <c r="D176" s="146"/>
      <c r="E176" s="147"/>
      <c r="F176" s="147"/>
      <c r="G176" s="147"/>
      <c r="H176" s="139"/>
      <c r="I176" s="35" t="s">
        <v>181</v>
      </c>
      <c r="J176" s="35" t="s">
        <v>182</v>
      </c>
      <c r="K176" s="35" t="s">
        <v>148</v>
      </c>
      <c r="L176" s="35" t="s">
        <v>183</v>
      </c>
      <c r="M176" s="36"/>
      <c r="N176" s="67"/>
      <c r="O176" s="177"/>
    </row>
    <row r="177" spans="1:15" ht="18.75" customHeight="1" x14ac:dyDescent="0.2">
      <c r="A177" s="175"/>
      <c r="B177" s="147"/>
      <c r="C177" s="147"/>
      <c r="D177" s="147"/>
      <c r="E177" s="41" t="s">
        <v>88</v>
      </c>
      <c r="F177" s="37">
        <v>162</v>
      </c>
      <c r="G177" s="37">
        <v>162</v>
      </c>
      <c r="H177" s="41" t="s">
        <v>88</v>
      </c>
      <c r="I177" s="41" t="s">
        <v>88</v>
      </c>
      <c r="J177" s="41" t="s">
        <v>88</v>
      </c>
      <c r="K177" s="41" t="s">
        <v>88</v>
      </c>
      <c r="L177" s="41" t="s">
        <v>88</v>
      </c>
      <c r="M177" s="41" t="s">
        <v>88</v>
      </c>
      <c r="N177" s="41" t="s">
        <v>88</v>
      </c>
      <c r="O177" s="177"/>
    </row>
    <row r="178" spans="1:15" ht="11.25" customHeight="1" x14ac:dyDescent="0.2">
      <c r="A178" s="129">
        <v>2</v>
      </c>
      <c r="B178" s="129" t="s">
        <v>165</v>
      </c>
      <c r="C178" s="66" t="s">
        <v>79</v>
      </c>
      <c r="D178" s="69" t="s">
        <v>14</v>
      </c>
      <c r="E178" s="32">
        <f>SUM(E179:E180)</f>
        <v>0</v>
      </c>
      <c r="F178" s="55">
        <f>SUM(F179:F180)</f>
        <v>0</v>
      </c>
      <c r="G178" s="81">
        <f>SUM(G179:G180)</f>
        <v>0</v>
      </c>
      <c r="H178" s="171">
        <f t="shared" ref="H178" si="57">SUM(H179:H180)</f>
        <v>0</v>
      </c>
      <c r="I178" s="136"/>
      <c r="J178" s="136"/>
      <c r="K178" s="136"/>
      <c r="L178" s="137"/>
      <c r="M178" s="32">
        <f t="shared" ref="M178:N178" si="58">SUM(M179:M180)</f>
        <v>0</v>
      </c>
      <c r="N178" s="55">
        <f t="shared" si="58"/>
        <v>0</v>
      </c>
      <c r="O178" s="177"/>
    </row>
    <row r="179" spans="1:15" ht="22.5" x14ac:dyDescent="0.2">
      <c r="A179" s="149"/>
      <c r="B179" s="146"/>
      <c r="C179" s="64"/>
      <c r="D179" s="69" t="s">
        <v>8</v>
      </c>
      <c r="E179" s="32">
        <f>SUM(F179+G179+L179+M179+N179)</f>
        <v>0</v>
      </c>
      <c r="F179" s="55">
        <f>F182+F188</f>
        <v>0</v>
      </c>
      <c r="G179" s="81">
        <f>G182+G188</f>
        <v>0</v>
      </c>
      <c r="H179" s="171">
        <f t="shared" ref="H179:H180" si="59">H182+H188</f>
        <v>0</v>
      </c>
      <c r="I179" s="136"/>
      <c r="J179" s="136"/>
      <c r="K179" s="136"/>
      <c r="L179" s="137"/>
      <c r="M179" s="32">
        <f t="shared" ref="M179:N180" si="60">M182+M188</f>
        <v>0</v>
      </c>
      <c r="N179" s="55">
        <f t="shared" si="60"/>
        <v>0</v>
      </c>
      <c r="O179" s="177"/>
    </row>
    <row r="180" spans="1:15" ht="22.5" x14ac:dyDescent="0.2">
      <c r="A180" s="150"/>
      <c r="B180" s="147"/>
      <c r="C180" s="65"/>
      <c r="D180" s="69" t="s">
        <v>30</v>
      </c>
      <c r="E180" s="32">
        <f>SUM(F180+G180+L180+M180+N180)</f>
        <v>0</v>
      </c>
      <c r="F180" s="55">
        <f>F183+F189</f>
        <v>0</v>
      </c>
      <c r="G180" s="81">
        <f>G183+G189</f>
        <v>0</v>
      </c>
      <c r="H180" s="171">
        <f t="shared" si="59"/>
        <v>0</v>
      </c>
      <c r="I180" s="136"/>
      <c r="J180" s="136"/>
      <c r="K180" s="136"/>
      <c r="L180" s="137"/>
      <c r="M180" s="32">
        <f t="shared" si="60"/>
        <v>0</v>
      </c>
      <c r="N180" s="55">
        <f t="shared" si="60"/>
        <v>0</v>
      </c>
      <c r="O180" s="177"/>
    </row>
    <row r="181" spans="1:15" ht="12.75" customHeight="1" x14ac:dyDescent="0.2">
      <c r="A181" s="129" t="s">
        <v>32</v>
      </c>
      <c r="B181" s="129" t="s">
        <v>166</v>
      </c>
      <c r="C181" s="66" t="s">
        <v>79</v>
      </c>
      <c r="D181" s="69" t="s">
        <v>14</v>
      </c>
      <c r="E181" s="32">
        <f>SUM(E182:E183)</f>
        <v>0</v>
      </c>
      <c r="F181" s="60">
        <f>SUM(F182:F183)</f>
        <v>0</v>
      </c>
      <c r="G181" s="83">
        <f>SUM(G182:G183)</f>
        <v>0</v>
      </c>
      <c r="H181" s="186">
        <f t="shared" ref="H181" si="61">SUM(H182:H183)</f>
        <v>0</v>
      </c>
      <c r="I181" s="136"/>
      <c r="J181" s="136"/>
      <c r="K181" s="136"/>
      <c r="L181" s="137"/>
      <c r="M181" s="43">
        <f t="shared" ref="M181:N181" si="62">SUM(M182:M183)</f>
        <v>0</v>
      </c>
      <c r="N181" s="60">
        <f t="shared" si="62"/>
        <v>0</v>
      </c>
      <c r="O181" s="177"/>
    </row>
    <row r="182" spans="1:15" ht="22.5" x14ac:dyDescent="0.2">
      <c r="A182" s="149"/>
      <c r="B182" s="146"/>
      <c r="C182" s="64"/>
      <c r="D182" s="69" t="s">
        <v>8</v>
      </c>
      <c r="E182" s="32">
        <f>SUM(F182+G182+L182+M182+N182)</f>
        <v>0</v>
      </c>
      <c r="F182" s="55">
        <v>0</v>
      </c>
      <c r="G182" s="81">
        <v>0</v>
      </c>
      <c r="H182" s="171">
        <v>0</v>
      </c>
      <c r="I182" s="136"/>
      <c r="J182" s="136"/>
      <c r="K182" s="136"/>
      <c r="L182" s="137"/>
      <c r="M182" s="32">
        <v>0</v>
      </c>
      <c r="N182" s="55">
        <v>0</v>
      </c>
      <c r="O182" s="177"/>
    </row>
    <row r="183" spans="1:15" ht="22.5" x14ac:dyDescent="0.2">
      <c r="A183" s="149"/>
      <c r="B183" s="147"/>
      <c r="C183" s="65"/>
      <c r="D183" s="69" t="s">
        <v>30</v>
      </c>
      <c r="E183" s="32">
        <f>SUM(F183+G183+L183+M183+N183)</f>
        <v>0</v>
      </c>
      <c r="F183" s="55">
        <v>0</v>
      </c>
      <c r="G183" s="81">
        <v>0</v>
      </c>
      <c r="H183" s="171">
        <v>0</v>
      </c>
      <c r="I183" s="136"/>
      <c r="J183" s="136"/>
      <c r="K183" s="136"/>
      <c r="L183" s="137"/>
      <c r="M183" s="32">
        <v>0</v>
      </c>
      <c r="N183" s="55">
        <v>0</v>
      </c>
      <c r="O183" s="177"/>
    </row>
    <row r="184" spans="1:15" ht="24.75" customHeight="1" x14ac:dyDescent="0.2">
      <c r="A184" s="149"/>
      <c r="B184" s="125" t="s">
        <v>167</v>
      </c>
      <c r="C184" s="125" t="s">
        <v>87</v>
      </c>
      <c r="D184" s="125" t="s">
        <v>87</v>
      </c>
      <c r="E184" s="148" t="s">
        <v>6</v>
      </c>
      <c r="F184" s="148" t="s">
        <v>12</v>
      </c>
      <c r="G184" s="148" t="s">
        <v>13</v>
      </c>
      <c r="H184" s="138" t="s">
        <v>184</v>
      </c>
      <c r="I184" s="140" t="s">
        <v>180</v>
      </c>
      <c r="J184" s="141"/>
      <c r="K184" s="141"/>
      <c r="L184" s="142"/>
      <c r="M184" s="34" t="s">
        <v>77</v>
      </c>
      <c r="N184" s="45" t="s">
        <v>78</v>
      </c>
      <c r="O184" s="177"/>
    </row>
    <row r="185" spans="1:15" ht="17.25" customHeight="1" x14ac:dyDescent="0.2">
      <c r="A185" s="149"/>
      <c r="B185" s="146"/>
      <c r="C185" s="146"/>
      <c r="D185" s="146"/>
      <c r="E185" s="147"/>
      <c r="F185" s="147"/>
      <c r="G185" s="147"/>
      <c r="H185" s="139"/>
      <c r="I185" s="35" t="s">
        <v>181</v>
      </c>
      <c r="J185" s="35" t="s">
        <v>182</v>
      </c>
      <c r="K185" s="35" t="s">
        <v>148</v>
      </c>
      <c r="L185" s="35" t="s">
        <v>183</v>
      </c>
      <c r="M185" s="36"/>
      <c r="N185" s="67"/>
      <c r="O185" s="177"/>
    </row>
    <row r="186" spans="1:15" ht="11.25" customHeight="1" x14ac:dyDescent="0.2">
      <c r="A186" s="150"/>
      <c r="B186" s="147"/>
      <c r="C186" s="147"/>
      <c r="D186" s="147"/>
      <c r="E186" s="41" t="s">
        <v>88</v>
      </c>
      <c r="F186" s="37">
        <v>39814</v>
      </c>
      <c r="G186" s="37">
        <v>39814</v>
      </c>
      <c r="H186" s="41" t="s">
        <v>88</v>
      </c>
      <c r="I186" s="41" t="s">
        <v>88</v>
      </c>
      <c r="J186" s="41" t="s">
        <v>88</v>
      </c>
      <c r="K186" s="41" t="s">
        <v>88</v>
      </c>
      <c r="L186" s="41" t="s">
        <v>88</v>
      </c>
      <c r="M186" s="41" t="s">
        <v>88</v>
      </c>
      <c r="N186" s="41" t="s">
        <v>88</v>
      </c>
      <c r="O186" s="177"/>
    </row>
    <row r="187" spans="1:15" ht="12.75" customHeight="1" x14ac:dyDescent="0.2">
      <c r="A187" s="129" t="s">
        <v>144</v>
      </c>
      <c r="B187" s="129" t="s">
        <v>168</v>
      </c>
      <c r="C187" s="66" t="s">
        <v>79</v>
      </c>
      <c r="D187" s="69" t="s">
        <v>14</v>
      </c>
      <c r="E187" s="47">
        <f>SUM(E188:E189)</f>
        <v>0</v>
      </c>
      <c r="F187" s="58">
        <f>SUM(F188:F189)</f>
        <v>0</v>
      </c>
      <c r="G187" s="85">
        <f>SUM(G188:G189)</f>
        <v>0</v>
      </c>
      <c r="H187" s="184">
        <f t="shared" ref="H187" si="63">SUM(H188:H189)</f>
        <v>0</v>
      </c>
      <c r="I187" s="136"/>
      <c r="J187" s="136"/>
      <c r="K187" s="136"/>
      <c r="L187" s="137"/>
      <c r="M187" s="47">
        <f t="shared" ref="M187:N187" si="64">SUM(M188:M189)</f>
        <v>0</v>
      </c>
      <c r="N187" s="58">
        <f t="shared" si="64"/>
        <v>0</v>
      </c>
      <c r="O187" s="177"/>
    </row>
    <row r="188" spans="1:15" ht="22.5" x14ac:dyDescent="0.2">
      <c r="A188" s="149"/>
      <c r="B188" s="146"/>
      <c r="C188" s="64"/>
      <c r="D188" s="69" t="s">
        <v>8</v>
      </c>
      <c r="E188" s="43">
        <f>SUM(F188:M188)</f>
        <v>0</v>
      </c>
      <c r="F188" s="55">
        <v>0</v>
      </c>
      <c r="G188" s="81">
        <v>0</v>
      </c>
      <c r="H188" s="171">
        <v>0</v>
      </c>
      <c r="I188" s="136"/>
      <c r="J188" s="136"/>
      <c r="K188" s="136"/>
      <c r="L188" s="137"/>
      <c r="M188" s="32">
        <v>0</v>
      </c>
      <c r="N188" s="55">
        <v>0</v>
      </c>
      <c r="O188" s="177"/>
    </row>
    <row r="189" spans="1:15" ht="22.5" x14ac:dyDescent="0.2">
      <c r="A189" s="149"/>
      <c r="B189" s="147"/>
      <c r="C189" s="65"/>
      <c r="D189" s="69" t="s">
        <v>30</v>
      </c>
      <c r="E189" s="43">
        <f>SUM(F189:M189)</f>
        <v>0</v>
      </c>
      <c r="F189" s="55">
        <v>0</v>
      </c>
      <c r="G189" s="81">
        <v>0</v>
      </c>
      <c r="H189" s="171">
        <v>0</v>
      </c>
      <c r="I189" s="136"/>
      <c r="J189" s="136"/>
      <c r="K189" s="136"/>
      <c r="L189" s="137"/>
      <c r="M189" s="32">
        <v>0</v>
      </c>
      <c r="N189" s="55">
        <v>0</v>
      </c>
      <c r="O189" s="177"/>
    </row>
    <row r="190" spans="1:15" ht="29.25" customHeight="1" x14ac:dyDescent="0.2">
      <c r="A190" s="149"/>
      <c r="B190" s="125" t="s">
        <v>169</v>
      </c>
      <c r="C190" s="125" t="s">
        <v>87</v>
      </c>
      <c r="D190" s="125" t="s">
        <v>87</v>
      </c>
      <c r="E190" s="148" t="s">
        <v>6</v>
      </c>
      <c r="F190" s="148" t="s">
        <v>12</v>
      </c>
      <c r="G190" s="148" t="s">
        <v>13</v>
      </c>
      <c r="H190" s="138" t="s">
        <v>184</v>
      </c>
      <c r="I190" s="140" t="s">
        <v>180</v>
      </c>
      <c r="J190" s="141"/>
      <c r="K190" s="141"/>
      <c r="L190" s="142"/>
      <c r="M190" s="34" t="s">
        <v>77</v>
      </c>
      <c r="N190" s="45" t="s">
        <v>78</v>
      </c>
      <c r="O190" s="177"/>
    </row>
    <row r="191" spans="1:15" ht="21" customHeight="1" x14ac:dyDescent="0.2">
      <c r="A191" s="149"/>
      <c r="B191" s="146"/>
      <c r="C191" s="146"/>
      <c r="D191" s="146"/>
      <c r="E191" s="147"/>
      <c r="F191" s="147"/>
      <c r="G191" s="147"/>
      <c r="H191" s="139"/>
      <c r="I191" s="35" t="s">
        <v>181</v>
      </c>
      <c r="J191" s="35" t="s">
        <v>182</v>
      </c>
      <c r="K191" s="35" t="s">
        <v>148</v>
      </c>
      <c r="L191" s="35" t="s">
        <v>183</v>
      </c>
      <c r="M191" s="36"/>
      <c r="N191" s="67"/>
      <c r="O191" s="177"/>
    </row>
    <row r="192" spans="1:15" ht="18" customHeight="1" x14ac:dyDescent="0.2">
      <c r="A192" s="150"/>
      <c r="B192" s="147"/>
      <c r="C192" s="147"/>
      <c r="D192" s="147"/>
      <c r="E192" s="41" t="s">
        <v>88</v>
      </c>
      <c r="F192" s="39">
        <v>0</v>
      </c>
      <c r="G192" s="39">
        <v>0</v>
      </c>
      <c r="H192" s="41" t="s">
        <v>88</v>
      </c>
      <c r="I192" s="41" t="s">
        <v>88</v>
      </c>
      <c r="J192" s="41" t="s">
        <v>88</v>
      </c>
      <c r="K192" s="41" t="s">
        <v>88</v>
      </c>
      <c r="L192" s="41" t="s">
        <v>88</v>
      </c>
      <c r="M192" s="41" t="s">
        <v>88</v>
      </c>
      <c r="N192" s="41" t="s">
        <v>88</v>
      </c>
      <c r="O192" s="177"/>
    </row>
    <row r="193" spans="1:15" x14ac:dyDescent="0.2">
      <c r="A193" s="40"/>
      <c r="B193" s="125" t="s">
        <v>170</v>
      </c>
      <c r="C193" s="52"/>
      <c r="D193" s="54" t="s">
        <v>64</v>
      </c>
      <c r="E193" s="48">
        <f>SUM(E194:E197)</f>
        <v>2305.123</v>
      </c>
      <c r="F193" s="48">
        <f>SUM(F194:F197)</f>
        <v>2305.123</v>
      </c>
      <c r="G193" s="48">
        <f>SUM(G194:G197)</f>
        <v>0</v>
      </c>
      <c r="H193" s="185">
        <f>SUM(H194:H197)</f>
        <v>0</v>
      </c>
      <c r="I193" s="136"/>
      <c r="J193" s="136"/>
      <c r="K193" s="136"/>
      <c r="L193" s="137"/>
      <c r="M193" s="48">
        <f t="shared" ref="M193:N193" si="65">SUM(M194:M197)</f>
        <v>0</v>
      </c>
      <c r="N193" s="59">
        <f t="shared" si="65"/>
        <v>0</v>
      </c>
      <c r="O193" s="177"/>
    </row>
    <row r="194" spans="1:15" ht="22.5" x14ac:dyDescent="0.2">
      <c r="A194" s="40"/>
      <c r="B194" s="146"/>
      <c r="C194" s="40"/>
      <c r="D194" s="54" t="s">
        <v>171</v>
      </c>
      <c r="E194" s="48">
        <f>E159+E180</f>
        <v>2305.123</v>
      </c>
      <c r="F194" s="59">
        <f>F159+F180</f>
        <v>2305.123</v>
      </c>
      <c r="G194" s="86">
        <f>G159+G180</f>
        <v>0</v>
      </c>
      <c r="H194" s="185">
        <f>H159+H180</f>
        <v>0</v>
      </c>
      <c r="I194" s="136"/>
      <c r="J194" s="136"/>
      <c r="K194" s="136"/>
      <c r="L194" s="137"/>
      <c r="M194" s="48">
        <f>M159+M180</f>
        <v>0</v>
      </c>
      <c r="N194" s="59">
        <f>N159+N180</f>
        <v>0</v>
      </c>
      <c r="O194" s="177"/>
    </row>
    <row r="195" spans="1:15" ht="22.5" x14ac:dyDescent="0.2">
      <c r="A195" s="40"/>
      <c r="B195" s="146"/>
      <c r="C195" s="40"/>
      <c r="D195" s="54" t="s">
        <v>8</v>
      </c>
      <c r="E195" s="48">
        <f>E158+E179</f>
        <v>0</v>
      </c>
      <c r="F195" s="59">
        <f>F158+F179</f>
        <v>0</v>
      </c>
      <c r="G195" s="86">
        <f>G158+G179</f>
        <v>0</v>
      </c>
      <c r="H195" s="185">
        <f>H158+H179</f>
        <v>0</v>
      </c>
      <c r="I195" s="136"/>
      <c r="J195" s="136"/>
      <c r="K195" s="136"/>
      <c r="L195" s="137"/>
      <c r="M195" s="48">
        <f>M158+M179</f>
        <v>0</v>
      </c>
      <c r="N195" s="59">
        <f>N158+N179</f>
        <v>0</v>
      </c>
      <c r="O195" s="177"/>
    </row>
    <row r="196" spans="1:15" ht="21.75" customHeight="1" x14ac:dyDescent="0.2">
      <c r="A196" s="40"/>
      <c r="B196" s="146"/>
      <c r="C196" s="40"/>
      <c r="D196" s="54" t="s">
        <v>51</v>
      </c>
      <c r="E196" s="49">
        <f>SUM(F196:M196)</f>
        <v>0</v>
      </c>
      <c r="F196" s="57">
        <v>0</v>
      </c>
      <c r="G196" s="84">
        <v>0</v>
      </c>
      <c r="H196" s="183">
        <v>0</v>
      </c>
      <c r="I196" s="136"/>
      <c r="J196" s="136"/>
      <c r="K196" s="136"/>
      <c r="L196" s="137"/>
      <c r="M196" s="50">
        <v>0</v>
      </c>
      <c r="N196" s="57">
        <v>0</v>
      </c>
      <c r="O196" s="177"/>
    </row>
    <row r="197" spans="1:15" ht="22.5" x14ac:dyDescent="0.2">
      <c r="A197" s="53"/>
      <c r="B197" s="147"/>
      <c r="C197" s="53"/>
      <c r="D197" s="54" t="s">
        <v>37</v>
      </c>
      <c r="E197" s="49">
        <f>SUM(F197:M197)</f>
        <v>0</v>
      </c>
      <c r="F197" s="57">
        <v>0</v>
      </c>
      <c r="G197" s="84">
        <v>0</v>
      </c>
      <c r="H197" s="183">
        <v>0</v>
      </c>
      <c r="I197" s="136"/>
      <c r="J197" s="136"/>
      <c r="K197" s="136"/>
      <c r="L197" s="137"/>
      <c r="M197" s="50">
        <v>0</v>
      </c>
      <c r="N197" s="57">
        <v>0</v>
      </c>
      <c r="O197" s="177"/>
    </row>
  </sheetData>
  <mergeCells count="348">
    <mergeCell ref="H178:L178"/>
    <mergeCell ref="H179:L179"/>
    <mergeCell ref="H196:L196"/>
    <mergeCell ref="H180:L180"/>
    <mergeCell ref="H181:L181"/>
    <mergeCell ref="H182:L182"/>
    <mergeCell ref="H183:L183"/>
    <mergeCell ref="H166:L166"/>
    <mergeCell ref="H167:L167"/>
    <mergeCell ref="H168:L168"/>
    <mergeCell ref="H169:H170"/>
    <mergeCell ref="I169:L169"/>
    <mergeCell ref="H172:L172"/>
    <mergeCell ref="H173:L173"/>
    <mergeCell ref="H174:L174"/>
    <mergeCell ref="H175:H176"/>
    <mergeCell ref="I175:L175"/>
    <mergeCell ref="H147:L147"/>
    <mergeCell ref="H148:L148"/>
    <mergeCell ref="H197:L197"/>
    <mergeCell ref="I184:L184"/>
    <mergeCell ref="H187:L187"/>
    <mergeCell ref="H188:L188"/>
    <mergeCell ref="H189:L189"/>
    <mergeCell ref="H190:H191"/>
    <mergeCell ref="I190:L190"/>
    <mergeCell ref="H193:L193"/>
    <mergeCell ref="H194:L194"/>
    <mergeCell ref="H195:L195"/>
    <mergeCell ref="H184:H185"/>
    <mergeCell ref="G154:N154"/>
    <mergeCell ref="H155:L155"/>
    <mergeCell ref="H156:L156"/>
    <mergeCell ref="H157:L157"/>
    <mergeCell ref="H158:L158"/>
    <mergeCell ref="H159:L159"/>
    <mergeCell ref="H160:L160"/>
    <mergeCell ref="H161:L161"/>
    <mergeCell ref="H162:L162"/>
    <mergeCell ref="H163:H164"/>
    <mergeCell ref="I163:L163"/>
    <mergeCell ref="H138:L138"/>
    <mergeCell ref="H139:L139"/>
    <mergeCell ref="H140:L140"/>
    <mergeCell ref="H141:L141"/>
    <mergeCell ref="H142:L142"/>
    <mergeCell ref="H143:L143"/>
    <mergeCell ref="H144:L144"/>
    <mergeCell ref="H145:L145"/>
    <mergeCell ref="H146:L146"/>
    <mergeCell ref="H134:L134"/>
    <mergeCell ref="H135:L135"/>
    <mergeCell ref="H136:L136"/>
    <mergeCell ref="H137:L137"/>
    <mergeCell ref="A130:N130"/>
    <mergeCell ref="H125:L125"/>
    <mergeCell ref="H126:L126"/>
    <mergeCell ref="H127:L127"/>
    <mergeCell ref="H128:L128"/>
    <mergeCell ref="H129:L129"/>
    <mergeCell ref="A131:N131"/>
    <mergeCell ref="B125:B129"/>
    <mergeCell ref="H104:L104"/>
    <mergeCell ref="H105:H106"/>
    <mergeCell ref="I105:L105"/>
    <mergeCell ref="G132:N132"/>
    <mergeCell ref="H103:L103"/>
    <mergeCell ref="H99:L99"/>
    <mergeCell ref="H100:L100"/>
    <mergeCell ref="H101:L101"/>
    <mergeCell ref="H133:L133"/>
    <mergeCell ref="H81:L81"/>
    <mergeCell ref="H82:H83"/>
    <mergeCell ref="I82:L82"/>
    <mergeCell ref="H85:L85"/>
    <mergeCell ref="H86:L86"/>
    <mergeCell ref="H87:H88"/>
    <mergeCell ref="I87:L87"/>
    <mergeCell ref="H90:L90"/>
    <mergeCell ref="H91:L91"/>
    <mergeCell ref="O9:O11"/>
    <mergeCell ref="O18:O20"/>
    <mergeCell ref="I63:L63"/>
    <mergeCell ref="H66:L66"/>
    <mergeCell ref="H48:H49"/>
    <mergeCell ref="H61:L61"/>
    <mergeCell ref="H62:L62"/>
    <mergeCell ref="H63:H64"/>
    <mergeCell ref="I48:L48"/>
    <mergeCell ref="H51:L51"/>
    <mergeCell ref="H52:L52"/>
    <mergeCell ref="H53:H54"/>
    <mergeCell ref="I53:L53"/>
    <mergeCell ref="H56:L56"/>
    <mergeCell ref="H57:L57"/>
    <mergeCell ref="H58:H59"/>
    <mergeCell ref="I58:L58"/>
    <mergeCell ref="H46:L46"/>
    <mergeCell ref="H47:L47"/>
    <mergeCell ref="A46:A50"/>
    <mergeCell ref="A51:A55"/>
    <mergeCell ref="H5:L5"/>
    <mergeCell ref="H6:L6"/>
    <mergeCell ref="H7:L7"/>
    <mergeCell ref="H8:L8"/>
    <mergeCell ref="H9:L9"/>
    <mergeCell ref="H10:L10"/>
    <mergeCell ref="H11:L11"/>
    <mergeCell ref="H16:L16"/>
    <mergeCell ref="H17:L17"/>
    <mergeCell ref="H18:L18"/>
    <mergeCell ref="H19:L19"/>
    <mergeCell ref="H20:L20"/>
    <mergeCell ref="H21:H22"/>
    <mergeCell ref="I21:L21"/>
    <mergeCell ref="H15:L15"/>
    <mergeCell ref="E53:E54"/>
    <mergeCell ref="E82:E83"/>
    <mergeCell ref="E87:E88"/>
    <mergeCell ref="O92:O96"/>
    <mergeCell ref="A187:A192"/>
    <mergeCell ref="G12:G13"/>
    <mergeCell ref="A138:A140"/>
    <mergeCell ref="A135:A137"/>
    <mergeCell ref="A141:A143"/>
    <mergeCell ref="A157:A159"/>
    <mergeCell ref="A160:A165"/>
    <mergeCell ref="A166:A171"/>
    <mergeCell ref="A172:A177"/>
    <mergeCell ref="A178:A180"/>
    <mergeCell ref="A181:A186"/>
    <mergeCell ref="A61:A65"/>
    <mergeCell ref="A66:A67"/>
    <mergeCell ref="A68:A72"/>
    <mergeCell ref="A73:A74"/>
    <mergeCell ref="A75:A79"/>
    <mergeCell ref="O101:O107"/>
    <mergeCell ref="O138:O143"/>
    <mergeCell ref="O160:O197"/>
    <mergeCell ref="H12:H13"/>
    <mergeCell ref="I12:L12"/>
    <mergeCell ref="F169:F170"/>
    <mergeCell ref="C175:C177"/>
    <mergeCell ref="A56:A60"/>
    <mergeCell ref="A18:A23"/>
    <mergeCell ref="O31:O32"/>
    <mergeCell ref="O37:O45"/>
    <mergeCell ref="O46:O60"/>
    <mergeCell ref="O68:O72"/>
    <mergeCell ref="O75:O89"/>
    <mergeCell ref="H24:L24"/>
    <mergeCell ref="H25:L25"/>
    <mergeCell ref="H26:L26"/>
    <mergeCell ref="H27:L27"/>
    <mergeCell ref="H28:L28"/>
    <mergeCell ref="G31:N31"/>
    <mergeCell ref="H32:L32"/>
    <mergeCell ref="H33:L33"/>
    <mergeCell ref="H34:L34"/>
    <mergeCell ref="H35:L35"/>
    <mergeCell ref="H36:L36"/>
    <mergeCell ref="H37:L37"/>
    <mergeCell ref="H38:L38"/>
    <mergeCell ref="H39:L39"/>
    <mergeCell ref="H43:H44"/>
    <mergeCell ref="B105:B107"/>
    <mergeCell ref="G70:G71"/>
    <mergeCell ref="B193:B197"/>
    <mergeCell ref="B187:B189"/>
    <mergeCell ref="B190:B192"/>
    <mergeCell ref="C190:C192"/>
    <mergeCell ref="D190:D192"/>
    <mergeCell ref="F190:F191"/>
    <mergeCell ref="E190:E191"/>
    <mergeCell ref="G190:G191"/>
    <mergeCell ref="E163:E164"/>
    <mergeCell ref="E169:E170"/>
    <mergeCell ref="E175:E176"/>
    <mergeCell ref="E184:E185"/>
    <mergeCell ref="B181:B183"/>
    <mergeCell ref="B184:B186"/>
    <mergeCell ref="C184:C186"/>
    <mergeCell ref="D184:D186"/>
    <mergeCell ref="F184:F185"/>
    <mergeCell ref="G184:G185"/>
    <mergeCell ref="B166:B168"/>
    <mergeCell ref="B169:B171"/>
    <mergeCell ref="C169:C171"/>
    <mergeCell ref="D169:D171"/>
    <mergeCell ref="G3:N3"/>
    <mergeCell ref="H4:L4"/>
    <mergeCell ref="D175:D177"/>
    <mergeCell ref="F175:F176"/>
    <mergeCell ref="B178:B180"/>
    <mergeCell ref="B172:B174"/>
    <mergeCell ref="G169:G170"/>
    <mergeCell ref="G175:G176"/>
    <mergeCell ref="B175:B177"/>
    <mergeCell ref="G48:G49"/>
    <mergeCell ref="G53:G54"/>
    <mergeCell ref="G58:G59"/>
    <mergeCell ref="G63:G64"/>
    <mergeCell ref="F53:F54"/>
    <mergeCell ref="F58:F59"/>
    <mergeCell ref="F63:F64"/>
    <mergeCell ref="F70:F71"/>
    <mergeCell ref="F77:F78"/>
    <mergeCell ref="F105:F106"/>
    <mergeCell ref="F87:F88"/>
    <mergeCell ref="G82:G83"/>
    <mergeCell ref="G87:G88"/>
    <mergeCell ref="B94:B96"/>
    <mergeCell ref="H102:L102"/>
    <mergeCell ref="E94:E95"/>
    <mergeCell ref="B101:B104"/>
    <mergeCell ref="A1:N1"/>
    <mergeCell ref="A2:N2"/>
    <mergeCell ref="F43:F44"/>
    <mergeCell ref="A29:N29"/>
    <mergeCell ref="A30:N30"/>
    <mergeCell ref="B15:B17"/>
    <mergeCell ref="B24:B28"/>
    <mergeCell ref="B34:B36"/>
    <mergeCell ref="B37:B39"/>
    <mergeCell ref="F12:F13"/>
    <mergeCell ref="G43:G44"/>
    <mergeCell ref="E21:E22"/>
    <mergeCell ref="F21:F22"/>
    <mergeCell ref="G21:G22"/>
    <mergeCell ref="E12:E13"/>
    <mergeCell ref="A6:A8"/>
    <mergeCell ref="A9:A14"/>
    <mergeCell ref="A15:A17"/>
    <mergeCell ref="A34:A36"/>
    <mergeCell ref="A37:A45"/>
    <mergeCell ref="H97:L97"/>
    <mergeCell ref="H98:L98"/>
    <mergeCell ref="A92:A96"/>
    <mergeCell ref="H92:L92"/>
    <mergeCell ref="H93:L93"/>
    <mergeCell ref="H94:H95"/>
    <mergeCell ref="I94:L94"/>
    <mergeCell ref="F94:F95"/>
    <mergeCell ref="B6:B8"/>
    <mergeCell ref="B9:B11"/>
    <mergeCell ref="B77:B79"/>
    <mergeCell ref="B82:B84"/>
    <mergeCell ref="B18:B20"/>
    <mergeCell ref="B21:B23"/>
    <mergeCell ref="B56:B57"/>
    <mergeCell ref="B61:B62"/>
    <mergeCell ref="B53:B55"/>
    <mergeCell ref="B40:B42"/>
    <mergeCell ref="E40:E41"/>
    <mergeCell ref="H77:H78"/>
    <mergeCell ref="I77:L77"/>
    <mergeCell ref="H80:L80"/>
    <mergeCell ref="B43:B45"/>
    <mergeCell ref="F48:F49"/>
    <mergeCell ref="E43:E44"/>
    <mergeCell ref="E48:E49"/>
    <mergeCell ref="E58:E59"/>
    <mergeCell ref="E63:E64"/>
    <mergeCell ref="E70:E71"/>
    <mergeCell ref="E77:E78"/>
    <mergeCell ref="F40:F41"/>
    <mergeCell ref="G40:G41"/>
    <mergeCell ref="H40:H41"/>
    <mergeCell ref="I40:L40"/>
    <mergeCell ref="G77:G78"/>
    <mergeCell ref="I43:L43"/>
    <mergeCell ref="H67:L67"/>
    <mergeCell ref="H68:L68"/>
    <mergeCell ref="H69:L69"/>
    <mergeCell ref="H70:H71"/>
    <mergeCell ref="I70:L70"/>
    <mergeCell ref="H73:L73"/>
    <mergeCell ref="H74:L74"/>
    <mergeCell ref="H75:L75"/>
    <mergeCell ref="H76:L76"/>
    <mergeCell ref="B58:B60"/>
    <mergeCell ref="B63:B65"/>
    <mergeCell ref="B46:B47"/>
    <mergeCell ref="B92:B93"/>
    <mergeCell ref="B51:B52"/>
    <mergeCell ref="B48:B50"/>
    <mergeCell ref="B73:B74"/>
    <mergeCell ref="B75:B76"/>
    <mergeCell ref="B70:B72"/>
    <mergeCell ref="B66:B67"/>
    <mergeCell ref="B87:B89"/>
    <mergeCell ref="B80:B81"/>
    <mergeCell ref="B85:B86"/>
    <mergeCell ref="B68:B69"/>
    <mergeCell ref="A80:A84"/>
    <mergeCell ref="A85:A89"/>
    <mergeCell ref="A90:A91"/>
    <mergeCell ref="G163:G164"/>
    <mergeCell ref="A150:N150"/>
    <mergeCell ref="A152:N152"/>
    <mergeCell ref="B144:B148"/>
    <mergeCell ref="B138:B140"/>
    <mergeCell ref="B135:B137"/>
    <mergeCell ref="B141:B143"/>
    <mergeCell ref="B157:B159"/>
    <mergeCell ref="B160:B162"/>
    <mergeCell ref="B163:B165"/>
    <mergeCell ref="C163:C165"/>
    <mergeCell ref="D163:D165"/>
    <mergeCell ref="F163:F164"/>
    <mergeCell ref="B90:B91"/>
    <mergeCell ref="F82:F83"/>
    <mergeCell ref="B97:B100"/>
    <mergeCell ref="A97:A100"/>
    <mergeCell ref="A101:A107"/>
    <mergeCell ref="G94:G95"/>
    <mergeCell ref="G105:G106"/>
    <mergeCell ref="E105:E106"/>
    <mergeCell ref="O112:O124"/>
    <mergeCell ref="B116:B118"/>
    <mergeCell ref="E116:E117"/>
    <mergeCell ref="F116:F117"/>
    <mergeCell ref="G116:G117"/>
    <mergeCell ref="B119:B121"/>
    <mergeCell ref="E122:E123"/>
    <mergeCell ref="F122:F123"/>
    <mergeCell ref="G122:G123"/>
    <mergeCell ref="A119:A124"/>
    <mergeCell ref="B122:B124"/>
    <mergeCell ref="H108:L108"/>
    <mergeCell ref="H109:L109"/>
    <mergeCell ref="H110:L110"/>
    <mergeCell ref="H111:L111"/>
    <mergeCell ref="H112:L112"/>
    <mergeCell ref="H113:L113"/>
    <mergeCell ref="H114:L114"/>
    <mergeCell ref="H115:L115"/>
    <mergeCell ref="H119:L119"/>
    <mergeCell ref="H120:L120"/>
    <mergeCell ref="H121:L121"/>
    <mergeCell ref="H116:H117"/>
    <mergeCell ref="I116:L116"/>
    <mergeCell ref="H122:H123"/>
    <mergeCell ref="I122:L122"/>
    <mergeCell ref="B112:B115"/>
    <mergeCell ref="B108:B111"/>
    <mergeCell ref="A108:A111"/>
    <mergeCell ref="A112:A118"/>
  </mergeCells>
  <phoneticPr fontId="4" type="noConversion"/>
  <pageMargins left="0.39370078740157483" right="0.39370078740157483" top="0" bottom="0" header="0.31496062992125984" footer="0.31496062992125984"/>
  <pageSetup paperSize="9" scale="70" firstPageNumber="2147483647" fitToHeight="1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1. Паспорт программы</vt:lpstr>
      <vt:lpstr>4. Целевые показатели</vt:lpstr>
      <vt:lpstr>7. Мероприятия</vt:lpstr>
      <vt:lpstr>'1. Паспорт программы'!Область_печати</vt:lpstr>
      <vt:lpstr>'4. Целевые показатели'!Область_печати</vt:lpstr>
      <vt:lpstr>'7. Мероприятия'!Область_печати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Макарова А.А.</cp:lastModifiedBy>
  <cp:revision>3</cp:revision>
  <cp:lastPrinted>2025-02-20T13:21:38Z</cp:lastPrinted>
  <dcterms:created xsi:type="dcterms:W3CDTF">1996-10-08T23:32:33Z</dcterms:created>
  <dcterms:modified xsi:type="dcterms:W3CDTF">2025-03-07T06:20:05Z</dcterms:modified>
</cp:coreProperties>
</file>