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45" firstSheet="4" activeTab="4"/>
  </bookViews>
  <sheets>
    <sheet name="КПР 2020-2022" sheetId="11" r:id="rId1"/>
    <sheet name="2020" sheetId="12" r:id="rId2"/>
    <sheet name="2021" sheetId="13" r:id="rId3"/>
    <sheet name="2022" sheetId="14" r:id="rId4"/>
    <sheet name="Лист1" sheetId="15" r:id="rId5"/>
  </sheets>
  <definedNames>
    <definedName name="_xlnm._FilterDatabase" localSheetId="4" hidden="1">Лист1!$B$1:$B$74</definedName>
  </definedNames>
  <calcPr calcId="145621"/>
</workbook>
</file>

<file path=xl/calcChain.xml><?xml version="1.0" encoding="utf-8"?>
<calcChain xmlns="http://schemas.openxmlformats.org/spreadsheetml/2006/main">
  <c r="AZ32" i="15" l="1"/>
  <c r="AZ38" i="15"/>
  <c r="AZ37" i="15"/>
  <c r="AF22" i="15" l="1"/>
  <c r="O69" i="15" l="1"/>
  <c r="O68" i="15"/>
  <c r="O67" i="15"/>
  <c r="O66" i="15"/>
  <c r="O65" i="15"/>
  <c r="O64" i="15"/>
  <c r="O63" i="15"/>
  <c r="O62" i="15"/>
  <c r="O61" i="15"/>
  <c r="O60" i="15"/>
  <c r="O59" i="15"/>
  <c r="O57" i="15"/>
  <c r="O50" i="15"/>
  <c r="O49" i="15"/>
  <c r="O46" i="15"/>
  <c r="O44" i="15"/>
  <c r="O36" i="15"/>
  <c r="O30" i="15"/>
  <c r="BD36" i="15" l="1"/>
  <c r="BD25" i="15"/>
  <c r="AZ44" i="15"/>
  <c r="BD44" i="15" s="1"/>
  <c r="AZ71" i="15"/>
  <c r="BD71" i="15" s="1"/>
  <c r="AZ70" i="15"/>
  <c r="BD70" i="15" s="1"/>
  <c r="AZ69" i="15"/>
  <c r="BD69" i="15" s="1"/>
  <c r="AZ68" i="15"/>
  <c r="BD68" i="15" s="1"/>
  <c r="AZ66" i="15"/>
  <c r="BD66" i="15" s="1"/>
  <c r="AZ67" i="15"/>
  <c r="BD67" i="15" s="1"/>
  <c r="AZ65" i="15"/>
  <c r="BD65" i="15" s="1"/>
  <c r="AZ64" i="15"/>
  <c r="BD64" i="15" s="1"/>
  <c r="AZ63" i="15"/>
  <c r="BD63" i="15" s="1"/>
  <c r="AZ62" i="15"/>
  <c r="BD62" i="15" s="1"/>
  <c r="AZ61" i="15"/>
  <c r="BD61" i="15" s="1"/>
  <c r="AZ60" i="15"/>
  <c r="BD60" i="15" s="1"/>
  <c r="AZ59" i="15"/>
  <c r="BD59" i="15" s="1"/>
  <c r="AZ58" i="15"/>
  <c r="BD58" i="15" s="1"/>
  <c r="AZ57" i="15"/>
  <c r="BD57" i="15" s="1"/>
  <c r="AZ56" i="15"/>
  <c r="BD56" i="15" s="1"/>
  <c r="AZ54" i="15"/>
  <c r="BD54" i="15" s="1"/>
  <c r="AZ53" i="15"/>
  <c r="BD53" i="15" s="1"/>
  <c r="AZ52" i="15"/>
  <c r="BD52" i="15" s="1"/>
  <c r="AZ51" i="15"/>
  <c r="BD51" i="15" s="1"/>
  <c r="AZ50" i="15"/>
  <c r="BD50" i="15" s="1"/>
  <c r="AZ49" i="15"/>
  <c r="BD49" i="15" s="1"/>
  <c r="AZ48" i="15"/>
  <c r="BD48" i="15" s="1"/>
  <c r="AZ47" i="15"/>
  <c r="BD47" i="15" s="1"/>
  <c r="AZ46" i="15"/>
  <c r="BD46" i="15" s="1"/>
  <c r="AZ45" i="15"/>
  <c r="BD45" i="15" s="1"/>
  <c r="AZ42" i="15"/>
  <c r="BD42" i="15" s="1"/>
  <c r="AZ41" i="15"/>
  <c r="BD41" i="15" s="1"/>
  <c r="AZ40" i="15"/>
  <c r="BD40" i="15" s="1"/>
  <c r="AZ39" i="15"/>
  <c r="BD39" i="15" s="1"/>
  <c r="BD38" i="15"/>
  <c r="BD37" i="15"/>
  <c r="AZ36" i="15"/>
  <c r="AZ35" i="15"/>
  <c r="BD35" i="15" s="1"/>
  <c r="AZ34" i="15"/>
  <c r="BD34" i="15" s="1"/>
  <c r="AZ33" i="15"/>
  <c r="BD33" i="15" s="1"/>
  <c r="BD32" i="15"/>
  <c r="AZ31" i="15"/>
  <c r="BD31" i="15" s="1"/>
  <c r="AZ30" i="15"/>
  <c r="BD30" i="15" s="1"/>
  <c r="AZ29" i="15"/>
  <c r="BD29" i="15" s="1"/>
  <c r="AZ28" i="15"/>
  <c r="BD28" i="15" s="1"/>
  <c r="AZ27" i="15"/>
  <c r="BD27" i="15" s="1"/>
  <c r="AZ26" i="15"/>
  <c r="BD26" i="15" s="1"/>
  <c r="AZ25" i="15"/>
  <c r="AZ24" i="15"/>
  <c r="BD24" i="15" s="1"/>
  <c r="AX22" i="15" l="1"/>
  <c r="BC22" i="15"/>
  <c r="BB22" i="15"/>
  <c r="BA22" i="15"/>
  <c r="AW22" i="15"/>
  <c r="AU22" i="15"/>
  <c r="AT22" i="15"/>
  <c r="AK22" i="15" l="1"/>
  <c r="AR22" i="15"/>
  <c r="AL22" i="15"/>
  <c r="AQ22" i="15"/>
  <c r="AB22" i="15"/>
  <c r="AH22" i="15"/>
  <c r="AC22" i="15"/>
  <c r="BD22" i="15" s="1"/>
  <c r="AI22" i="15"/>
  <c r="BE80" i="11"/>
  <c r="BE79" i="11"/>
  <c r="BE78" i="11"/>
  <c r="BE77" i="11"/>
  <c r="BE76" i="11"/>
  <c r="BE75" i="11"/>
  <c r="BE74" i="11"/>
  <c r="BE73" i="11"/>
  <c r="AM80" i="11"/>
  <c r="AN80" i="11"/>
  <c r="AM79" i="11"/>
  <c r="AN79" i="11"/>
  <c r="AM78" i="11"/>
  <c r="AN78" i="11"/>
  <c r="AM77" i="11"/>
  <c r="AN77" i="11"/>
  <c r="AM76" i="11"/>
  <c r="AN76" i="11"/>
  <c r="AM75" i="11"/>
  <c r="AN75" i="11"/>
  <c r="AM74" i="11"/>
  <c r="AN74" i="11"/>
  <c r="AM73" i="11"/>
  <c r="AN73" i="11"/>
  <c r="BE72" i="11"/>
  <c r="AY72" i="11" s="1"/>
  <c r="BE71" i="11"/>
  <c r="AY71" i="11" s="1"/>
  <c r="BE70" i="11"/>
  <c r="AY70" i="11" s="1"/>
  <c r="BE69" i="11"/>
  <c r="AY69" i="11" s="1"/>
  <c r="AG72" i="11"/>
  <c r="AH72" i="11"/>
  <c r="AG71" i="11"/>
  <c r="AH71" i="11"/>
  <c r="AG70" i="11"/>
  <c r="AH70" i="11"/>
  <c r="AG69" i="11"/>
  <c r="AH69" i="11"/>
  <c r="BE68" i="11"/>
  <c r="X68" i="11"/>
  <c r="Y68" i="11"/>
  <c r="AY68" i="11" s="1"/>
  <c r="AE32" i="11"/>
  <c r="AD32" i="11"/>
  <c r="AD31" i="11"/>
  <c r="AE31" i="11"/>
  <c r="AY73" i="11" l="1"/>
  <c r="AY77" i="11"/>
  <c r="AY80" i="11"/>
  <c r="AY76" i="11"/>
  <c r="AY79" i="11"/>
  <c r="AY75" i="11"/>
  <c r="AY78" i="11"/>
  <c r="AY74" i="11"/>
  <c r="AG62" i="11"/>
  <c r="AH62" i="11"/>
  <c r="BE62" i="11"/>
  <c r="AD62" i="11"/>
  <c r="AE62" i="11"/>
  <c r="AM62" i="11"/>
  <c r="AN62" i="11"/>
  <c r="X62" i="11"/>
  <c r="Y62" i="11"/>
  <c r="R62" i="11"/>
  <c r="S62" i="11"/>
  <c r="BE36" i="11"/>
  <c r="AH36" i="11"/>
  <c r="Y36" i="11"/>
  <c r="AE35" i="11"/>
  <c r="BE35" i="11"/>
  <c r="AH35" i="11"/>
  <c r="AD35" i="11"/>
  <c r="AN35" i="11"/>
  <c r="AY62" i="11" l="1"/>
  <c r="AG36" i="11"/>
  <c r="AG35" i="11"/>
  <c r="AY36" i="11" l="1"/>
  <c r="N58" i="11"/>
  <c r="I58" i="11"/>
  <c r="N56" i="11"/>
  <c r="I56" i="11"/>
  <c r="N55" i="11"/>
  <c r="I55" i="11"/>
  <c r="N53" i="11"/>
  <c r="I53" i="11"/>
  <c r="N46" i="11"/>
  <c r="I46" i="11"/>
  <c r="N39" i="11"/>
  <c r="I39" i="11"/>
  <c r="N28" i="11"/>
  <c r="I28" i="11"/>
  <c r="R29" i="11" l="1"/>
  <c r="S29" i="11"/>
  <c r="BE67" i="11" l="1"/>
  <c r="AN67" i="11"/>
  <c r="AM67" i="11"/>
  <c r="AH67" i="11"/>
  <c r="AG67" i="11"/>
  <c r="AE67" i="11"/>
  <c r="AD67" i="11"/>
  <c r="AB67" i="11"/>
  <c r="AA67" i="11"/>
  <c r="Y67" i="11"/>
  <c r="X67" i="11"/>
  <c r="S67" i="11"/>
  <c r="R67" i="11"/>
  <c r="N67" i="11"/>
  <c r="I67" i="11"/>
  <c r="BE66" i="11"/>
  <c r="AN66" i="11"/>
  <c r="AM66" i="11"/>
  <c r="AE66" i="11"/>
  <c r="AD66" i="11"/>
  <c r="S66" i="11"/>
  <c r="R66" i="11"/>
  <c r="BE65" i="11"/>
  <c r="AE65" i="11"/>
  <c r="AD65" i="11"/>
  <c r="N65" i="11"/>
  <c r="I65" i="11"/>
  <c r="BE64" i="11"/>
  <c r="AH64" i="11"/>
  <c r="AG64" i="11"/>
  <c r="AE64" i="11"/>
  <c r="AD64" i="11"/>
  <c r="AB64" i="11"/>
  <c r="AA64" i="11"/>
  <c r="Y64" i="11"/>
  <c r="X64" i="11"/>
  <c r="S64" i="11"/>
  <c r="R64" i="11"/>
  <c r="N64" i="11"/>
  <c r="I64" i="11"/>
  <c r="BE63" i="11"/>
  <c r="AH63" i="11"/>
  <c r="AG63" i="11"/>
  <c r="AE63" i="11"/>
  <c r="AD63" i="11"/>
  <c r="Y63" i="11"/>
  <c r="X63" i="11"/>
  <c r="S63" i="11"/>
  <c r="R63" i="11"/>
  <c r="N63" i="11"/>
  <c r="I63" i="11"/>
  <c r="N62" i="11"/>
  <c r="I62" i="11"/>
  <c r="BE61" i="11"/>
  <c r="AH61" i="11"/>
  <c r="AG61" i="11"/>
  <c r="AE61" i="11"/>
  <c r="AD61" i="11"/>
  <c r="Y61" i="11"/>
  <c r="X61" i="11"/>
  <c r="S61" i="11"/>
  <c r="R61" i="11"/>
  <c r="N61" i="11"/>
  <c r="I61" i="11"/>
  <c r="BE60" i="11"/>
  <c r="AN60" i="11"/>
  <c r="AM60" i="11"/>
  <c r="AH60" i="11"/>
  <c r="AG60" i="11"/>
  <c r="AE60" i="11"/>
  <c r="AD60" i="11"/>
  <c r="AB60" i="11"/>
  <c r="AA60" i="11"/>
  <c r="Y60" i="11"/>
  <c r="X60" i="11"/>
  <c r="S60" i="11"/>
  <c r="R60" i="11"/>
  <c r="N60" i="11"/>
  <c r="I60" i="11"/>
  <c r="BE59" i="11"/>
  <c r="AH59" i="11"/>
  <c r="AG59" i="11"/>
  <c r="AE59" i="11"/>
  <c r="AD59" i="11"/>
  <c r="AB59" i="11"/>
  <c r="AA59" i="11"/>
  <c r="Y59" i="11"/>
  <c r="X59" i="11"/>
  <c r="S59" i="11"/>
  <c r="R59" i="11"/>
  <c r="N59" i="11"/>
  <c r="I59" i="11"/>
  <c r="BE58" i="11"/>
  <c r="AE58" i="11"/>
  <c r="AD58" i="11"/>
  <c r="BE57" i="11"/>
  <c r="AH57" i="11"/>
  <c r="AG57" i="11"/>
  <c r="AE57" i="11"/>
  <c r="AD57" i="11"/>
  <c r="AB57" i="11"/>
  <c r="AA57" i="11"/>
  <c r="Y57" i="11"/>
  <c r="X57" i="11"/>
  <c r="S57" i="11"/>
  <c r="R57" i="11"/>
  <c r="N57" i="11"/>
  <c r="I57" i="11"/>
  <c r="BE56" i="11"/>
  <c r="AB56" i="11"/>
  <c r="AA56" i="11"/>
  <c r="S56" i="11"/>
  <c r="R56" i="11"/>
  <c r="BE55" i="11"/>
  <c r="AN55" i="11"/>
  <c r="AM55" i="11"/>
  <c r="AH55" i="11"/>
  <c r="AG55" i="11"/>
  <c r="AE55" i="11"/>
  <c r="AD55" i="11"/>
  <c r="Y55" i="11"/>
  <c r="X55" i="11"/>
  <c r="S55" i="11"/>
  <c r="R55" i="11"/>
  <c r="BE54" i="11"/>
  <c r="AE54" i="11"/>
  <c r="AD54" i="11"/>
  <c r="Y54" i="11"/>
  <c r="X54" i="11"/>
  <c r="N54" i="11"/>
  <c r="I54" i="11"/>
  <c r="BE53" i="11"/>
  <c r="AW53" i="11"/>
  <c r="AH53" i="11"/>
  <c r="AG53" i="11"/>
  <c r="AB53" i="11"/>
  <c r="AA53" i="11"/>
  <c r="S53" i="11"/>
  <c r="R53" i="11"/>
  <c r="BE52" i="11"/>
  <c r="V52" i="11"/>
  <c r="N52" i="11"/>
  <c r="I52" i="11"/>
  <c r="BE51" i="11"/>
  <c r="V51" i="11"/>
  <c r="N51" i="11"/>
  <c r="I51" i="11"/>
  <c r="BE50" i="11"/>
  <c r="V50" i="11"/>
  <c r="N50" i="11"/>
  <c r="I50" i="11"/>
  <c r="BE49" i="11"/>
  <c r="V49" i="11"/>
  <c r="N49" i="11"/>
  <c r="I49" i="11"/>
  <c r="BE48" i="11"/>
  <c r="V48" i="11"/>
  <c r="U48" i="11"/>
  <c r="N48" i="11"/>
  <c r="I48" i="11"/>
  <c r="BE47" i="11"/>
  <c r="V47" i="11"/>
  <c r="N47" i="11"/>
  <c r="I47" i="11"/>
  <c r="BE46" i="11"/>
  <c r="AH46" i="11"/>
  <c r="AG46" i="11"/>
  <c r="AE46" i="11"/>
  <c r="AD46" i="11"/>
  <c r="AB46" i="11"/>
  <c r="AA46" i="11"/>
  <c r="Y46" i="11"/>
  <c r="X46" i="11"/>
  <c r="S46" i="11"/>
  <c r="R46" i="11"/>
  <c r="BE45" i="11"/>
  <c r="V45" i="11"/>
  <c r="N45" i="11"/>
  <c r="I45" i="11"/>
  <c r="BE44" i="11"/>
  <c r="V44" i="11"/>
  <c r="N44" i="11"/>
  <c r="I44" i="11"/>
  <c r="BE43" i="11"/>
  <c r="V43" i="11"/>
  <c r="N43" i="11"/>
  <c r="I43" i="11"/>
  <c r="BE42" i="11"/>
  <c r="V42" i="11"/>
  <c r="N42" i="11"/>
  <c r="I42" i="11"/>
  <c r="BE41" i="11"/>
  <c r="V41" i="11"/>
  <c r="N41" i="11"/>
  <c r="I41" i="11"/>
  <c r="BE40" i="11"/>
  <c r="V40" i="11"/>
  <c r="N40" i="11"/>
  <c r="I40" i="11"/>
  <c r="BE39" i="11"/>
  <c r="AW39" i="11"/>
  <c r="AV39" i="11"/>
  <c r="S39" i="11"/>
  <c r="R39" i="11"/>
  <c r="BE38" i="11"/>
  <c r="V38" i="11"/>
  <c r="N38" i="11"/>
  <c r="I38" i="11"/>
  <c r="BE37" i="11"/>
  <c r="AN37" i="11"/>
  <c r="AM37" i="11"/>
  <c r="AH37" i="11"/>
  <c r="AG37" i="11"/>
  <c r="AE37" i="11"/>
  <c r="AD37" i="11"/>
  <c r="AB37" i="11"/>
  <c r="AA37" i="11"/>
  <c r="Y37" i="11"/>
  <c r="X37" i="11"/>
  <c r="S37" i="11"/>
  <c r="R37" i="11"/>
  <c r="N37" i="11"/>
  <c r="I37" i="11"/>
  <c r="X36" i="11"/>
  <c r="N36" i="11"/>
  <c r="I36" i="11"/>
  <c r="AQ35" i="11"/>
  <c r="AP35" i="11"/>
  <c r="AM35" i="11"/>
  <c r="AK35" i="11"/>
  <c r="AY35" i="11" s="1"/>
  <c r="AJ35" i="11"/>
  <c r="N35" i="11"/>
  <c r="I35" i="11"/>
  <c r="BE34" i="11"/>
  <c r="AN34" i="11"/>
  <c r="AM34" i="11"/>
  <c r="AE34" i="11"/>
  <c r="AD34" i="11"/>
  <c r="S34" i="11"/>
  <c r="R34" i="11"/>
  <c r="N34" i="11"/>
  <c r="I34" i="11"/>
  <c r="BE33" i="11"/>
  <c r="AE33" i="11"/>
  <c r="AD33" i="11"/>
  <c r="N33" i="11"/>
  <c r="I33" i="11"/>
  <c r="BE32" i="11"/>
  <c r="N32" i="11"/>
  <c r="I32" i="11"/>
  <c r="BE31" i="11"/>
  <c r="N31" i="11"/>
  <c r="I31" i="11"/>
  <c r="BE30" i="11"/>
  <c r="AN30" i="11"/>
  <c r="AM30" i="11"/>
  <c r="AE30" i="11"/>
  <c r="AD30" i="11"/>
  <c r="S30" i="11"/>
  <c r="R30" i="11"/>
  <c r="N30" i="11"/>
  <c r="I30" i="11"/>
  <c r="BE29" i="11"/>
  <c r="AN29" i="11"/>
  <c r="AM29" i="11"/>
  <c r="AH29" i="11"/>
  <c r="AG29" i="11"/>
  <c r="AE29" i="11"/>
  <c r="AD29" i="11"/>
  <c r="Y29" i="11"/>
  <c r="X29" i="11"/>
  <c r="N29" i="11"/>
  <c r="I29" i="11"/>
  <c r="BE28" i="11"/>
  <c r="S28" i="11"/>
  <c r="R28" i="11"/>
  <c r="BE27" i="11"/>
  <c r="AQ27" i="11"/>
  <c r="AP27" i="11"/>
  <c r="AK27" i="11"/>
  <c r="AJ27" i="11"/>
  <c r="N27" i="11"/>
  <c r="I27" i="11"/>
  <c r="BE26" i="11"/>
  <c r="AQ26" i="11"/>
  <c r="AP26" i="11"/>
  <c r="AK26" i="11"/>
  <c r="AJ26" i="11"/>
  <c r="N26" i="11"/>
  <c r="I26" i="11"/>
  <c r="BE25" i="11"/>
  <c r="AQ25" i="11"/>
  <c r="AP25" i="11"/>
  <c r="AK25" i="11"/>
  <c r="AJ25" i="11"/>
  <c r="N25" i="11"/>
  <c r="I25" i="11"/>
  <c r="BE24" i="11"/>
  <c r="AN24" i="11"/>
  <c r="AM24" i="11"/>
  <c r="AE24" i="11"/>
  <c r="AD24" i="11"/>
  <c r="Y24" i="11"/>
  <c r="X24" i="11"/>
  <c r="S24" i="11"/>
  <c r="R24" i="11"/>
  <c r="N24" i="11"/>
  <c r="I24" i="11"/>
  <c r="BE23" i="11"/>
  <c r="AN23" i="11"/>
  <c r="AM23" i="11"/>
  <c r="AE23" i="11"/>
  <c r="AD23" i="11"/>
  <c r="Y23" i="11"/>
  <c r="X23" i="11"/>
  <c r="S23" i="11"/>
  <c r="R23" i="11"/>
  <c r="N23" i="11"/>
  <c r="I23" i="11"/>
  <c r="BC22" i="11"/>
  <c r="BB22" i="11"/>
  <c r="BA22" i="11"/>
  <c r="AZ22" i="11"/>
  <c r="AW22" i="11"/>
  <c r="AV22" i="11"/>
  <c r="AT22" i="11"/>
  <c r="AS22" i="11"/>
  <c r="U22" i="11"/>
  <c r="AY38" i="11" l="1"/>
  <c r="AY42" i="11"/>
  <c r="AY49" i="11"/>
  <c r="AY57" i="11"/>
  <c r="AY61" i="11"/>
  <c r="AY33" i="11"/>
  <c r="AY26" i="11"/>
  <c r="AG22" i="11"/>
  <c r="AY59" i="11"/>
  <c r="X22" i="11"/>
  <c r="AA22" i="11"/>
  <c r="AD22" i="11"/>
  <c r="AB22" i="11"/>
  <c r="AY37" i="11"/>
  <c r="AY32" i="11"/>
  <c r="AY31" i="11"/>
  <c r="AY54" i="11"/>
  <c r="AY41" i="11"/>
  <c r="V22" i="11"/>
  <c r="AQ22" i="11"/>
  <c r="AP22" i="11"/>
  <c r="S22" i="11"/>
  <c r="AJ22" i="11"/>
  <c r="R22" i="11"/>
  <c r="AN22" i="11"/>
  <c r="BE22" i="11"/>
  <c r="AH22" i="11"/>
  <c r="AY67" i="11"/>
  <c r="Y22" i="11"/>
  <c r="AK22" i="11"/>
  <c r="AY28" i="11"/>
  <c r="AY29" i="11"/>
  <c r="AY27" i="11"/>
  <c r="AY65" i="11"/>
  <c r="AY66" i="11"/>
  <c r="AY25" i="11"/>
  <c r="AM22" i="11"/>
  <c r="AY45" i="11"/>
  <c r="AY46" i="11"/>
  <c r="AY48" i="11"/>
  <c r="AY50" i="11"/>
  <c r="AY51" i="11"/>
  <c r="AY52" i="11"/>
  <c r="AY56" i="11"/>
  <c r="AY60" i="11"/>
  <c r="AE22" i="11"/>
  <c r="AY24" i="11"/>
  <c r="AY30" i="11"/>
  <c r="AY34" i="11"/>
  <c r="AY40" i="11"/>
  <c r="AY43" i="11"/>
  <c r="AY44" i="11"/>
  <c r="AY53" i="11"/>
  <c r="AY55" i="11"/>
  <c r="AY64" i="11"/>
  <c r="AY23" i="11"/>
  <c r="AY22" i="11" s="1"/>
  <c r="AY39" i="11"/>
  <c r="AY47" i="11"/>
  <c r="AY63" i="11"/>
  <c r="AY58" i="11"/>
  <c r="BD22" i="11" l="1"/>
  <c r="BE21" i="11" s="1"/>
</calcChain>
</file>

<file path=xl/sharedStrings.xml><?xml version="1.0" encoding="utf-8"?>
<sst xmlns="http://schemas.openxmlformats.org/spreadsheetml/2006/main" count="1326" uniqueCount="358">
  <si>
    <t>Адрес МКД</t>
  </si>
  <si>
    <t>Материал стен</t>
  </si>
  <si>
    <t>Количество этажей</t>
  </si>
  <si>
    <t>Количество подъездов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</si>
  <si>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</si>
  <si>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</si>
  <si>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</si>
  <si>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</si>
  <si>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чел.</t>
  </si>
  <si>
    <t>руб.</t>
  </si>
  <si>
    <t>ед.</t>
  </si>
  <si>
    <t>Количество квартир</t>
  </si>
  <si>
    <t>в муниципальной собственности</t>
  </si>
  <si>
    <t>в собственности граждан</t>
  </si>
  <si>
    <t>Год ввода в эксплуатацию</t>
  </si>
  <si>
    <t>прочие</t>
  </si>
  <si>
    <t>за счет средств собственников помещений в МКД</t>
  </si>
  <si>
    <t>кирпич</t>
  </si>
  <si>
    <t>панели</t>
  </si>
  <si>
    <t>N п/п</t>
  </si>
  <si>
    <t>Общая площадь МКД</t>
  </si>
  <si>
    <t>Площадь помещений МКД</t>
  </si>
  <si>
    <t>Количество жителей, зарегистрированных в МКД</t>
  </si>
  <si>
    <t>Вид отремонтированного конструктивного элемента при последнем капитальном ремонте</t>
  </si>
  <si>
    <t>Год завершения последнего капитального ремонта</t>
  </si>
  <si>
    <t>Виды работ, установленные Законом Московской области N 66/2013-ОЗ "Об организации проведения капитального ремонта общего имущества в многоквартирных домах, расположенных на территории Московской области"</t>
  </si>
  <si>
    <t>в том числе жилых помещений, находящихся в муниципальной собственности</t>
  </si>
  <si>
    <t>Стоимость работ</t>
  </si>
  <si>
    <t>кв. м</t>
  </si>
  <si>
    <t>Виды работ, установленные постановлением Правительства Московской области от 14.03.2017 N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</si>
  <si>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за счет средств государственной корпорации - Фонд содействия реформированию жилищно-коммунального хозяйства</t>
  </si>
  <si>
    <t>за счет средств бюджета Московской области</t>
  </si>
  <si>
    <t>городской округ Домодедово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</si>
  <si>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</si>
  <si>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</si>
  <si>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</si>
  <si>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</si>
  <si>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</si>
  <si>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</si>
  <si>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</si>
  <si>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Утепление фасада</t>
  </si>
  <si>
    <t>Переустройство невентилируемой крыши на вентилируемую крышу</t>
  </si>
  <si>
    <t>Устройство выходов на кровлю</t>
  </si>
  <si>
    <t>Установка узлов управления и регулирования потребления ресурсов</t>
  </si>
  <si>
    <t>плановая дата завершения работ</t>
  </si>
  <si>
    <t>куб. м</t>
  </si>
  <si>
    <t>г. Домодедово, мкр. Центральный, ш. Каширское, д.38</t>
  </si>
  <si>
    <t>Утвержден постановлением Администрации г.о. Домодедово от____________№__________</t>
  </si>
  <si>
    <t>Муниципальный краткосрочный план реализации программы капитального ремонта общего имущества в многоквартирных домах, расположенных на территории городского округа Домодедово Московской области на 2020-2022гг.</t>
  </si>
  <si>
    <t>г. Домодедово, с. Ильинское, д.1</t>
  </si>
  <si>
    <t>г. Домодедово, с. Ильинское, д.1А</t>
  </si>
  <si>
    <t>г. Домодедово, д. Шишкино, д.33</t>
  </si>
  <si>
    <t>г. Домодедово, д. Шишкино, д.34</t>
  </si>
  <si>
    <t>г. Домодедово, д. Шишкино, д.35</t>
  </si>
  <si>
    <t>г. Домодедово, тер. Зеленая Роща-Сонино, д.1</t>
  </si>
  <si>
    <t>г. Домодедово, с. Растуново, ул. Заря, д.5</t>
  </si>
  <si>
    <t>г. Домодедово, с. Растуново, ул. Заря, д.6</t>
  </si>
  <si>
    <t>г. Домодедово, с. Растуново, ул. Заря, д.6А</t>
  </si>
  <si>
    <t>г. Домодедово, с. Растуново, ул. Заря, д.6Б</t>
  </si>
  <si>
    <t>г. Домодедово, с. Растуново, ул. Заря, д.15А</t>
  </si>
  <si>
    <t>г. Домодедово, мкр. Белые Столбы, ул. Рождественская, д.1</t>
  </si>
  <si>
    <t>г. Домодедово, мкр. Белые Столбы, ул. Рождественская, д.2</t>
  </si>
  <si>
    <t>г. Домодедово, мкр. Северный, пр-д 3-й Московский, д.6</t>
  </si>
  <si>
    <t>блочный</t>
  </si>
  <si>
    <t>г. Домодедово, мкр. Центральный, пр-д Советский 1-й, д.2</t>
  </si>
  <si>
    <t>г. Домодедово, мкр. Центральный, ул. Корнеева, д.44</t>
  </si>
  <si>
    <t>г. Домодедово, мкр. Северный, ул. Коммунистическая 1-я, д.35</t>
  </si>
  <si>
    <t>г. Домодедово, мкр. Северный, ул. Дачная, д.25А</t>
  </si>
  <si>
    <t>г. Домодедово, мкр. Северный, ул. Дачная, д.34</t>
  </si>
  <si>
    <t xml:space="preserve">     г. Домодедово, мкр. Центральный, ул.Каширское шоссе, д.53А</t>
  </si>
  <si>
    <t xml:space="preserve">    г.Домодедово, мкр. Авиационный, ул.Туполева, д. 9</t>
  </si>
  <si>
    <t>Домодедово г, Центральный мкр, Каширское ш, 38 А</t>
  </si>
  <si>
    <t>Домодедово г, Центральный мкр, Корнеева ул, 46</t>
  </si>
  <si>
    <t>Домодедово г, Авиационный мкр, Академика Туполева пр-кт, 18</t>
  </si>
  <si>
    <t>Домодедово г, Северный мкр, Коммунистическая 1-я ул, 29</t>
  </si>
  <si>
    <t>Домодедово г, Центральный мкр, Кирова ул, 1/1</t>
  </si>
  <si>
    <t>Домодедово г, Центральный мкр, 25 лет Октября ул, 1</t>
  </si>
  <si>
    <t>г. Домодедово, мкр. Центральный, пр-д Кутузовский, д.9</t>
  </si>
  <si>
    <t>г. Домодедово, мкр. Западный, ул. Зеленая, д.85</t>
  </si>
  <si>
    <t>г. Домодедово, мкр.Барыбино, ул.Южная, д.11</t>
  </si>
  <si>
    <t>г. Домодедово, с. Растуново, ул. Заря, д.3</t>
  </si>
  <si>
    <t>г. Домодедово, с. Ям, ул. Путейская, д.26</t>
  </si>
  <si>
    <t xml:space="preserve">г. Домодедово, с. Красный Путь, ул. Строительная, д.1 </t>
  </si>
  <si>
    <t>г. Домодедово, д. Судаково, д.1</t>
  </si>
  <si>
    <t>г. Домодедово, с. Растуново, ул. Заря, д.11</t>
  </si>
  <si>
    <t>г. Домодедово, мкр. Западный, ул. Зеленая, д.87</t>
  </si>
  <si>
    <t>г. Домодедово, мкр. Центральный, ш. Каширское, д.99</t>
  </si>
  <si>
    <t>№ п/п</t>
  </si>
  <si>
    <t>Муниципальное образование</t>
  </si>
  <si>
    <t>Адрес</t>
  </si>
  <si>
    <t>Осуществление функций строительного контроля</t>
  </si>
  <si>
    <t>Разработка проектной документации и ее экспертиза</t>
  </si>
  <si>
    <t>Техническое обследование</t>
  </si>
  <si>
    <r>
      <rPr>
        <sz val="9"/>
        <color indexed="8"/>
        <rFont val="SansSerif"/>
      </rPr>
      <t>Утепление фасада с применением навесного фасада</t>
    </r>
  </si>
  <si>
    <r>
      <rPr>
        <sz val="9"/>
        <color indexed="8"/>
        <rFont val="SansSerif"/>
      </rPr>
      <t>Утепление фасада с применением бескаркасной СУФ с трехслойными утепляющими панелями</t>
    </r>
  </si>
  <si>
    <r>
      <rPr>
        <sz val="9"/>
        <color indexed="8"/>
        <rFont val="SansSerif"/>
      </rPr>
      <t>Замена системы наружного водостока</t>
    </r>
  </si>
  <si>
    <r>
      <rPr>
        <sz val="9"/>
        <color indexed="8"/>
        <rFont val="SansSerif"/>
      </rPr>
      <t>Ремонт балконных плит</t>
    </r>
  </si>
  <si>
    <r>
      <rPr>
        <sz val="9"/>
        <color indexed="8"/>
        <rFont val="SansSerif"/>
      </rPr>
      <t>Ремонт (замена) козырьков подъездов</t>
    </r>
  </si>
  <si>
    <r>
      <rPr>
        <sz val="9"/>
        <color indexed="8"/>
        <rFont val="SansSerif"/>
      </rPr>
      <t>Замена оконных и балконных блоков в местах общего пользования</t>
    </r>
  </si>
  <si>
    <r>
      <rPr>
        <sz val="9"/>
        <color indexed="8"/>
        <rFont val="SansSerif"/>
      </rPr>
      <t>Замена входных дверей в подъезды, мусорокамеры на металлические двери в энергосберегающем исполнении</t>
    </r>
  </si>
  <si>
    <r>
      <rPr>
        <sz val="9"/>
        <color indexed="8"/>
        <rFont val="SansSerif"/>
      </rPr>
      <t>Установка и разборка строительных лесов с защитной сеткой</t>
    </r>
  </si>
  <si>
    <r>
      <rPr>
        <sz val="9"/>
        <color indexed="8"/>
        <rFont val="SansSerif"/>
      </rPr>
      <t>Ремонт несущих конструкций с усилением конструктивных элементов</t>
    </r>
  </si>
  <si>
    <r>
      <rPr>
        <sz val="9"/>
        <color indexed="8"/>
        <rFont val="SansSerif"/>
      </rPr>
      <t>Замена балконных плит</t>
    </r>
  </si>
  <si>
    <r>
      <rPr>
        <sz val="9"/>
        <color indexed="8"/>
        <rFont val="SansSerif"/>
      </rPr>
      <t>Замена кровли из АЦЛ на оцинкованный профлист</t>
    </r>
  </si>
  <si>
    <r>
      <rPr>
        <sz val="9"/>
        <color indexed="8"/>
        <rFont val="SansSerif"/>
      </rPr>
      <t>Замена стропильной системы</t>
    </r>
  </si>
  <si>
    <r>
      <rPr>
        <sz val="9"/>
        <color indexed="8"/>
        <rFont val="SansSerif"/>
      </rPr>
      <t>Ремонт чердачного помещения</t>
    </r>
  </si>
  <si>
    <r>
      <rPr>
        <sz val="9"/>
        <color indexed="8"/>
        <rFont val="SansSerif"/>
      </rPr>
      <t>Переустройство невентилируемой крыши на вентилируемую крышу</t>
    </r>
  </si>
  <si>
    <r>
      <rPr>
        <sz val="9"/>
        <color indexed="8"/>
        <rFont val="SansSerif"/>
      </rPr>
      <t>Замена системы внутреннего газопровода (без газовых плит)</t>
    </r>
  </si>
  <si>
    <r>
      <rPr>
        <sz val="9"/>
        <color indexed="8"/>
        <rFont val="SansSerif"/>
      </rPr>
      <t>Ремонт или замена фасадного газопровода при утеплении фасада</t>
    </r>
  </si>
  <si>
    <r>
      <rPr>
        <sz val="9"/>
        <color indexed="8"/>
        <rFont val="SansSerif"/>
      </rPr>
      <t>Ремонт или замена внутридомовой газовой разводки (без стоимости оборудования)</t>
    </r>
  </si>
  <si>
    <r>
      <rPr>
        <sz val="9"/>
        <color indexed="8"/>
        <rFont val="SansSerif"/>
      </rPr>
      <t>Ремонт отмостки</t>
    </r>
  </si>
  <si>
    <r>
      <rPr>
        <sz val="9"/>
        <color indexed="8"/>
        <rFont val="SansSerif"/>
      </rPr>
      <t>Замена лифта без направляющих грузоподъемностью 400 кг с количеством остановок 9</t>
    </r>
  </si>
  <si>
    <r>
      <rPr>
        <sz val="9"/>
        <color indexed="8"/>
        <rFont val="SansSerif"/>
      </rPr>
      <t>Замена лифта без направляющих грузоподъемностью 630 кг с количеством остановок 9</t>
    </r>
  </si>
  <si>
    <r>
      <rPr>
        <sz val="9"/>
        <color indexed="8"/>
        <rFont val="SansSerif"/>
      </rPr>
      <t>Стоимость работ по устройству одной дополнительной остановки лифта грузоподъемностью 630кг (добавляется или вычитается)</t>
    </r>
  </si>
  <si>
    <r>
      <rPr>
        <sz val="9"/>
        <color indexed="8"/>
        <rFont val="SansSerif"/>
      </rPr>
      <t>Ремонт лифтовой шахты</t>
    </r>
  </si>
  <si>
    <r>
      <rPr>
        <sz val="9"/>
        <color indexed="8"/>
        <rFont val="SansSerif"/>
      </rPr>
      <t>Ремонт или замена отдельного лифтового оборудования, в том числе направляющих</t>
    </r>
  </si>
  <si>
    <r>
      <rPr>
        <sz val="9"/>
        <color indexed="8"/>
        <rFont val="SansSerif"/>
      </rPr>
      <t>Строительный контроль</t>
    </r>
  </si>
  <si>
    <r>
      <rPr>
        <sz val="9"/>
        <color indexed="8"/>
        <rFont val="SansSerif"/>
      </rPr>
      <t>Обследование МКД на предмет подготовки исходно-разрешительной документации (ИРД). ТЗК - техническое заключение. Рабочая документация. Сметная документация. Экспертиза МОГЭ</t>
    </r>
  </si>
  <si>
    <r>
      <rPr>
        <sz val="9"/>
        <color indexed="8"/>
        <rFont val="SansSerif"/>
      </rPr>
      <t>Обмерно-обследовательские работы</t>
    </r>
  </si>
  <si>
    <r>
      <rPr>
        <sz val="9"/>
        <color indexed="8"/>
        <rFont val="SansSerif"/>
      </rPr>
      <t>1.8</t>
    </r>
  </si>
  <si>
    <r>
      <rPr>
        <sz val="9"/>
        <color indexed="8"/>
        <rFont val="SansSerif"/>
      </rPr>
      <t>1.9.1</t>
    </r>
  </si>
  <si>
    <r>
      <rPr>
        <sz val="9"/>
        <color indexed="8"/>
        <rFont val="SansSerif"/>
      </rPr>
      <t>1.10</t>
    </r>
  </si>
  <si>
    <r>
      <rPr>
        <sz val="9"/>
        <color indexed="8"/>
        <rFont val="SansSerif"/>
      </rPr>
      <t>1.11</t>
    </r>
  </si>
  <si>
    <r>
      <rPr>
        <sz val="9"/>
        <color indexed="8"/>
        <rFont val="SansSerif"/>
      </rPr>
      <t>1.12</t>
    </r>
  </si>
  <si>
    <r>
      <rPr>
        <sz val="9"/>
        <color indexed="8"/>
        <rFont val="SansSerif"/>
      </rPr>
      <t>1.13</t>
    </r>
  </si>
  <si>
    <r>
      <rPr>
        <sz val="9"/>
        <color indexed="8"/>
        <rFont val="SansSerif"/>
      </rPr>
      <t>1.14</t>
    </r>
  </si>
  <si>
    <r>
      <rPr>
        <sz val="9"/>
        <color indexed="8"/>
        <rFont val="SansSerif"/>
      </rPr>
      <t>1.15</t>
    </r>
  </si>
  <si>
    <r>
      <rPr>
        <sz val="9"/>
        <color indexed="8"/>
        <rFont val="SansSerif"/>
      </rPr>
      <t>1.16</t>
    </r>
  </si>
  <si>
    <r>
      <rPr>
        <sz val="9"/>
        <color indexed="8"/>
        <rFont val="SansSerif"/>
      </rPr>
      <t>1.17</t>
    </r>
  </si>
  <si>
    <r>
      <rPr>
        <sz val="9"/>
        <color indexed="8"/>
        <rFont val="SansSerif"/>
      </rPr>
      <t>2.4.1</t>
    </r>
  </si>
  <si>
    <r>
      <rPr>
        <sz val="9"/>
        <color indexed="8"/>
        <rFont val="SansSerif"/>
      </rPr>
      <t>2.5</t>
    </r>
  </si>
  <si>
    <r>
      <rPr>
        <sz val="9"/>
        <color indexed="8"/>
        <rFont val="SansSerif"/>
      </rPr>
      <t>2.6</t>
    </r>
  </si>
  <si>
    <r>
      <rPr>
        <sz val="9"/>
        <color indexed="8"/>
        <rFont val="SansSerif"/>
      </rPr>
      <t>2.15</t>
    </r>
  </si>
  <si>
    <r>
      <rPr>
        <sz val="9"/>
        <color indexed="8"/>
        <rFont val="SansSerif"/>
      </rPr>
      <t>3.5.1</t>
    </r>
  </si>
  <si>
    <r>
      <rPr>
        <sz val="9"/>
        <color indexed="8"/>
        <rFont val="SansSerif"/>
      </rPr>
      <t>3.5.2</t>
    </r>
  </si>
  <si>
    <r>
      <rPr>
        <sz val="9"/>
        <color indexed="8"/>
        <rFont val="SansSerif"/>
      </rPr>
      <t>3.5.3</t>
    </r>
  </si>
  <si>
    <r>
      <rPr>
        <sz val="9"/>
        <color indexed="8"/>
        <rFont val="SansSerif"/>
      </rPr>
      <t>5.2</t>
    </r>
  </si>
  <si>
    <r>
      <rPr>
        <sz val="9"/>
        <color indexed="8"/>
        <rFont val="SansSerif"/>
      </rPr>
      <t>6.1</t>
    </r>
  </si>
  <si>
    <r>
      <rPr>
        <sz val="9"/>
        <color indexed="8"/>
        <rFont val="SansSerif"/>
      </rPr>
      <t>6.3</t>
    </r>
  </si>
  <si>
    <r>
      <rPr>
        <sz val="9"/>
        <color indexed="8"/>
        <rFont val="SansSerif"/>
      </rPr>
      <t>6.4</t>
    </r>
  </si>
  <si>
    <r>
      <rPr>
        <sz val="9"/>
        <color indexed="8"/>
        <rFont val="SansSerif"/>
      </rPr>
      <t>6.5</t>
    </r>
  </si>
  <si>
    <r>
      <rPr>
        <sz val="9"/>
        <color indexed="8"/>
        <rFont val="SansSerif"/>
      </rPr>
      <t>6.7</t>
    </r>
  </si>
  <si>
    <r>
      <rPr>
        <sz val="9"/>
        <color indexed="8"/>
        <rFont val="SansSerif"/>
      </rPr>
      <t>9.1</t>
    </r>
  </si>
  <si>
    <r>
      <rPr>
        <sz val="9"/>
        <color indexed="8"/>
        <rFont val="SansSerif"/>
      </rPr>
      <t>10.1</t>
    </r>
  </si>
  <si>
    <r>
      <rPr>
        <sz val="9"/>
        <color indexed="8"/>
        <rFont val="SansSerif"/>
      </rPr>
      <t>11.1</t>
    </r>
  </si>
  <si>
    <r>
      <rPr>
        <sz val="9"/>
        <color indexed="8"/>
        <rFont val="SansSerif"/>
      </rPr>
      <t>кв. м общей площади фасада</t>
    </r>
  </si>
  <si>
    <r>
      <rPr>
        <sz val="9"/>
        <color indexed="8"/>
        <rFont val="SansSerif"/>
      </rPr>
      <t>руб.</t>
    </r>
  </si>
  <si>
    <r>
      <rPr>
        <sz val="9"/>
        <color indexed="8"/>
        <rFont val="SansSerif"/>
      </rPr>
      <t>Итого</t>
    </r>
  </si>
  <si>
    <r>
      <rPr>
        <sz val="9"/>
        <color indexed="8"/>
        <rFont val="SansSerif"/>
      </rPr>
      <t>кв.м утепляемой площади фасада</t>
    </r>
  </si>
  <si>
    <r>
      <rPr>
        <sz val="9"/>
        <color indexed="8"/>
        <rFont val="SansSerif"/>
      </rPr>
      <t>кв. м балконной плиты</t>
    </r>
  </si>
  <si>
    <r>
      <rPr>
        <sz val="9"/>
        <color indexed="8"/>
        <rFont val="SansSerif"/>
      </rPr>
      <t>кв. м козырька</t>
    </r>
  </si>
  <si>
    <r>
      <rPr>
        <sz val="9"/>
        <color indexed="8"/>
        <rFont val="SansSerif"/>
      </rPr>
      <t>кв. м оконных и балконных блоков</t>
    </r>
  </si>
  <si>
    <r>
      <rPr>
        <sz val="9"/>
        <color indexed="8"/>
        <rFont val="SansSerif"/>
      </rPr>
      <t>кв. м дверного блока</t>
    </r>
  </si>
  <si>
    <r>
      <rPr>
        <sz val="9"/>
        <color indexed="8"/>
        <rFont val="SansSerif"/>
      </rPr>
      <t>кв.м общей площади фасада</t>
    </r>
  </si>
  <si>
    <r>
      <rPr>
        <sz val="9"/>
        <color indexed="8"/>
        <rFont val="SansSerif"/>
      </rPr>
      <t>кв.м кровли</t>
    </r>
  </si>
  <si>
    <r>
      <rPr>
        <sz val="9"/>
        <color indexed="8"/>
        <rFont val="SansSerif"/>
      </rPr>
      <t>кв. м кровли</t>
    </r>
  </si>
  <si>
    <r>
      <rPr>
        <sz val="9"/>
        <color indexed="8"/>
        <rFont val="SansSerif"/>
      </rPr>
      <t>кв. м чердачного помещения</t>
    </r>
  </si>
  <si>
    <r>
      <rPr>
        <sz val="9"/>
        <color indexed="8"/>
        <rFont val="SansSerif"/>
      </rPr>
      <t>кв.м плоской кровли</t>
    </r>
  </si>
  <si>
    <r>
      <rPr>
        <sz val="9"/>
        <color indexed="8"/>
        <rFont val="SansSerif"/>
      </rPr>
      <t>кв. м общей жилой площади помещений</t>
    </r>
  </si>
  <si>
    <r>
      <rPr>
        <sz val="9"/>
        <color indexed="8"/>
        <rFont val="SansSerif"/>
      </rPr>
      <t>кв.м общей жилой площади помещений</t>
    </r>
  </si>
  <si>
    <r>
      <rPr>
        <sz val="9"/>
        <color indexed="8"/>
        <rFont val="SansSerif"/>
      </rPr>
      <t>кв.м отмостки</t>
    </r>
  </si>
  <si>
    <r>
      <rPr>
        <sz val="9"/>
        <color indexed="8"/>
        <rFont val="SansSerif"/>
      </rPr>
      <t>лифт</t>
    </r>
  </si>
  <si>
    <r>
      <rPr>
        <sz val="9"/>
        <color indexed="8"/>
        <rFont val="SansSerif"/>
      </rPr>
      <t>остановка</t>
    </r>
  </si>
  <si>
    <r>
      <rPr>
        <sz val="9"/>
        <color indexed="8"/>
        <rFont val="SansSerif"/>
      </rPr>
      <t>кв.м шахты</t>
    </r>
  </si>
  <si>
    <r>
      <rPr>
        <sz val="9"/>
        <color indexed="8"/>
        <rFont val="SansSerif"/>
      </rPr>
      <t>1 объект</t>
    </r>
  </si>
  <si>
    <r>
      <rPr>
        <sz val="9"/>
        <color indexed="8"/>
        <rFont val="SansSerif"/>
      </rPr>
      <t>куб.м. строительного объема здания</t>
    </r>
  </si>
  <si>
    <t>1</t>
  </si>
  <si>
    <t>Домодедово г.о.</t>
  </si>
  <si>
    <t>2</t>
  </si>
  <si>
    <t>3</t>
  </si>
  <si>
    <t>4</t>
  </si>
  <si>
    <t>5</t>
  </si>
  <si>
    <t>6</t>
  </si>
  <si>
    <t>7</t>
  </si>
  <si>
    <t>8</t>
  </si>
  <si>
    <t>9</t>
  </si>
  <si>
    <t>г. Домодедово, мкр. Центральный, проезд. Кутузовский, д.9</t>
  </si>
  <si>
    <t>10</t>
  </si>
  <si>
    <t>г. Домодедово, мкр. Центральный, проезд. Советский 1-й, д.2</t>
  </si>
  <si>
    <t>11</t>
  </si>
  <si>
    <t>12</t>
  </si>
  <si>
    <t>г. Домодедово, мкр. Центральный, ул. Школьная, д.3</t>
  </si>
  <si>
    <t>13</t>
  </si>
  <si>
    <t>14</t>
  </si>
  <si>
    <t>15</t>
  </si>
  <si>
    <t>г. Домодедово, п. д/о Зеленая Роща, д.1</t>
  </si>
  <si>
    <t>г. Домодедово, с. Красный Путь, ул. Строительная, д.1</t>
  </si>
  <si>
    <t>17</t>
  </si>
  <si>
    <t>г. Домодедово, с. Растуново, ул. Заря, д.15а</t>
  </si>
  <si>
    <t>18</t>
  </si>
  <si>
    <t>19</t>
  </si>
  <si>
    <t>20</t>
  </si>
  <si>
    <t>г. Домодедово, с. Растуново, ул. Заря, д.6а</t>
  </si>
  <si>
    <t>Итого</t>
  </si>
  <si>
    <t>Ремонт подвального помещения, относящегося к общему имуществу многоквартирного дома</t>
  </si>
  <si>
    <t>Установка узлов управления и регулирования потребления тепловой энергии, горячей воды</t>
  </si>
  <si>
    <r>
      <rPr>
        <sz val="9"/>
        <color indexed="8"/>
        <rFont val="SansSerif"/>
      </rPr>
      <t>Ремонт кирпичного неоштукатуренного фасада</t>
    </r>
  </si>
  <si>
    <r>
      <rPr>
        <sz val="9"/>
        <color indexed="8"/>
        <rFont val="SansSerif"/>
      </rPr>
      <t>Ремонт оштукатуренного фасада</t>
    </r>
  </si>
  <si>
    <r>
      <rPr>
        <sz val="9"/>
        <color indexed="8"/>
        <rFont val="SansSerif"/>
      </rPr>
      <t>Утепление фасада с применением системы с тонким наружным штукатурным слоем</t>
    </r>
  </si>
  <si>
    <r>
      <rPr>
        <sz val="9"/>
        <color indexed="8"/>
        <rFont val="SansSerif"/>
      </rPr>
      <t>Ремонт мягкой рулонной кровли, с утеплителем, для многоквартирных домов, не имеющих чердачного помещения</t>
    </r>
  </si>
  <si>
    <r>
      <rPr>
        <sz val="9"/>
        <color indexed="8"/>
        <rFont val="SansSerif"/>
      </rPr>
      <t>Замена стояков центрального отопления с радиаторами</t>
    </r>
  </si>
  <si>
    <r>
      <rPr>
        <sz val="9"/>
        <color indexed="8"/>
        <rFont val="SansSerif"/>
      </rPr>
      <t>Замена стояков центрального отопления (подвал, чердак) с их теплоизоляцией и запорной арматурой</t>
    </r>
  </si>
  <si>
    <r>
      <rPr>
        <sz val="9"/>
        <color indexed="8"/>
        <rFont val="SansSerif"/>
      </rPr>
      <t>Вскрытие и восстановление полов квартир первых этажей при замене систем центрального отопления, холодного водоснабжения, горячего водоснабжения</t>
    </r>
  </si>
  <si>
    <r>
      <rPr>
        <sz val="9"/>
        <color indexed="8"/>
        <rFont val="SansSerif"/>
      </rPr>
      <t>Замена стояков холодного водоснабжения в квартирах с изоляцией и запорной арматурой</t>
    </r>
  </si>
  <si>
    <r>
      <rPr>
        <sz val="9"/>
        <color indexed="8"/>
        <rFont val="SansSerif"/>
      </rPr>
      <t>Замена разводящих трубопроводов холодного водоснабжения в подвале (чердаке) с изоляцией и запорной арматурой</t>
    </r>
  </si>
  <si>
    <r>
      <rPr>
        <sz val="9"/>
        <color indexed="8"/>
        <rFont val="SansSerif"/>
      </rPr>
      <t>Замена стояков горячего водоснабжения в квартирах с изоляцией и запорной арматурой</t>
    </r>
  </si>
  <si>
    <r>
      <rPr>
        <sz val="9"/>
        <color indexed="8"/>
        <rFont val="SansSerif"/>
      </rPr>
      <t>Замена разводящих трубопроводов горячего водоснабжения в подвале (чердаке) с изоляцией и запорной арматурой</t>
    </r>
  </si>
  <si>
    <r>
      <rPr>
        <sz val="9"/>
        <color indexed="8"/>
        <rFont val="SansSerif"/>
      </rPr>
      <t>Замена системы канализации (стояки)</t>
    </r>
  </si>
  <si>
    <r>
      <rPr>
        <sz val="9"/>
        <color indexed="8"/>
        <rFont val="SansSerif"/>
      </rPr>
      <t>Замена системы канализации (подвал)</t>
    </r>
  </si>
  <si>
    <r>
      <rPr>
        <sz val="9"/>
        <color indexed="8"/>
        <rFont val="SansSerif"/>
      </rPr>
      <t>Вскрытие и восстановление полов квартир первых этажей при замене системы канализации</t>
    </r>
  </si>
  <si>
    <r>
      <rPr>
        <sz val="9"/>
        <color indexed="8"/>
        <rFont val="SansSerif"/>
      </rPr>
      <t>Вынос газопровода из подъездов (без реконструкции внутридомового газопровода)</t>
    </r>
  </si>
  <si>
    <r>
      <rPr>
        <sz val="9"/>
        <color indexed="8"/>
        <rFont val="SansSerif"/>
      </rPr>
      <t>Обрезка в земле подземного газопровода, 1 место (протяжённость подземного газопровода до места присоединения не выше 15 мп.)</t>
    </r>
  </si>
  <si>
    <r>
      <rPr>
        <sz val="9"/>
        <color indexed="8"/>
        <rFont val="SansSerif"/>
      </rPr>
      <t>Замена вводно-распределительного устройства</t>
    </r>
  </si>
  <si>
    <r>
      <rPr>
        <sz val="9"/>
        <color indexed="8"/>
        <rFont val="SansSerif"/>
      </rPr>
      <t>Замена магистралей (стояки)</t>
    </r>
  </si>
  <si>
    <r>
      <rPr>
        <sz val="9"/>
        <color indexed="8"/>
        <rFont val="SansSerif"/>
      </rPr>
      <t>Замена общедомовой системы освещения</t>
    </r>
  </si>
  <si>
    <r>
      <rPr>
        <sz val="9"/>
        <color indexed="8"/>
        <rFont val="SansSerif"/>
      </rPr>
      <t>Замена этажного распределительного щита</t>
    </r>
  </si>
  <si>
    <r>
      <rPr>
        <sz val="9"/>
        <color indexed="8"/>
        <rFont val="SansSerif"/>
      </rPr>
      <t>Ремонт подвального помещения, относящегося к общему имуществу многоквартирного дома</t>
    </r>
  </si>
  <si>
    <r>
      <rPr>
        <sz val="9"/>
        <color indexed="8"/>
        <rFont val="SansSerif"/>
      </rPr>
      <t>Ремонт фундаментов</t>
    </r>
  </si>
  <si>
    <r>
      <rPr>
        <sz val="9"/>
        <color indexed="8"/>
        <rFont val="SansSerif"/>
      </rPr>
      <t>Стоимость работ по устройству одной дополнительной остановки лифта грузоподъемностью 400 кг (добавляется или вычитается)</t>
    </r>
  </si>
  <si>
    <r>
      <rPr>
        <sz val="9"/>
        <color indexed="8"/>
        <rFont val="SansSerif"/>
      </rPr>
      <t>Узлы тепловой энергии: установка узла управления тепловой энергии, в том числе заводской готовности, мощностью от 201 до 500 Мкал/час</t>
    </r>
  </si>
  <si>
    <r>
      <rPr>
        <sz val="9"/>
        <color indexed="8"/>
        <rFont val="SansSerif"/>
      </rPr>
      <t>Узлы горячего водоснабжения: установка узла управления системы горячего водоснабжения по двухступенчатой схеме подключения, в том числе заводской готовности, мощностью от 201 до 400 Мкал/час</t>
    </r>
  </si>
  <si>
    <r>
      <rPr>
        <sz val="9"/>
        <color indexed="8"/>
        <rFont val="SansSerif"/>
      </rPr>
      <t>1.2</t>
    </r>
  </si>
  <si>
    <r>
      <rPr>
        <sz val="9"/>
        <color indexed="8"/>
        <rFont val="SansSerif"/>
      </rPr>
      <t>1.6</t>
    </r>
  </si>
  <si>
    <r>
      <rPr>
        <sz val="9"/>
        <color indexed="8"/>
        <rFont val="SansSerif"/>
      </rPr>
      <t>1.9</t>
    </r>
  </si>
  <si>
    <r>
      <rPr>
        <sz val="9"/>
        <color indexed="8"/>
        <rFont val="SansSerif"/>
      </rPr>
      <t>2.1</t>
    </r>
  </si>
  <si>
    <r>
      <rPr>
        <sz val="9"/>
        <color indexed="8"/>
        <rFont val="SansSerif"/>
      </rPr>
      <t>3.1.1</t>
    </r>
  </si>
  <si>
    <r>
      <rPr>
        <sz val="9"/>
        <color indexed="8"/>
        <rFont val="SansSerif"/>
      </rPr>
      <t>3.1.3</t>
    </r>
  </si>
  <si>
    <r>
      <rPr>
        <sz val="9"/>
        <color indexed="8"/>
        <rFont val="SansSerif"/>
      </rPr>
      <t>3.1.7</t>
    </r>
  </si>
  <si>
    <r>
      <rPr>
        <sz val="9"/>
        <color indexed="8"/>
        <rFont val="SansSerif"/>
      </rPr>
      <t>3.2.1</t>
    </r>
  </si>
  <si>
    <r>
      <rPr>
        <sz val="9"/>
        <color indexed="8"/>
        <rFont val="SansSerif"/>
      </rPr>
      <t>3.2.2</t>
    </r>
  </si>
  <si>
    <r>
      <rPr>
        <sz val="9"/>
        <color indexed="8"/>
        <rFont val="SansSerif"/>
      </rPr>
      <t>3.3.1</t>
    </r>
  </si>
  <si>
    <r>
      <rPr>
        <sz val="9"/>
        <color indexed="8"/>
        <rFont val="SansSerif"/>
      </rPr>
      <t>3.3.2</t>
    </r>
  </si>
  <si>
    <r>
      <rPr>
        <sz val="9"/>
        <color indexed="8"/>
        <rFont val="SansSerif"/>
      </rPr>
      <t>3.4.1</t>
    </r>
  </si>
  <si>
    <r>
      <rPr>
        <sz val="9"/>
        <color indexed="8"/>
        <rFont val="SansSerif"/>
      </rPr>
      <t>3.4.2</t>
    </r>
  </si>
  <si>
    <r>
      <rPr>
        <sz val="9"/>
        <color indexed="8"/>
        <rFont val="SansSerif"/>
      </rPr>
      <t>3.4.4</t>
    </r>
  </si>
  <si>
    <r>
      <rPr>
        <sz val="9"/>
        <color indexed="8"/>
        <rFont val="SansSerif"/>
      </rPr>
      <t>3.5.4</t>
    </r>
  </si>
  <si>
    <r>
      <rPr>
        <sz val="9"/>
        <color indexed="8"/>
        <rFont val="SansSerif"/>
      </rPr>
      <t>3.5.5</t>
    </r>
  </si>
  <si>
    <r>
      <rPr>
        <sz val="9"/>
        <color indexed="8"/>
        <rFont val="SansSerif"/>
      </rPr>
      <t>3.6.1</t>
    </r>
  </si>
  <si>
    <r>
      <rPr>
        <sz val="9"/>
        <color indexed="8"/>
        <rFont val="SansSerif"/>
      </rPr>
      <t>3.6.2</t>
    </r>
  </si>
  <si>
    <r>
      <rPr>
        <sz val="9"/>
        <color indexed="8"/>
        <rFont val="SansSerif"/>
      </rPr>
      <t>3.6.3</t>
    </r>
  </si>
  <si>
    <r>
      <rPr>
        <sz val="9"/>
        <color indexed="8"/>
        <rFont val="SansSerif"/>
      </rPr>
      <t>3.6.4</t>
    </r>
  </si>
  <si>
    <r>
      <rPr>
        <sz val="9"/>
        <color indexed="8"/>
        <rFont val="SansSerif"/>
      </rPr>
      <t>4.1</t>
    </r>
  </si>
  <si>
    <r>
      <rPr>
        <sz val="9"/>
        <color indexed="8"/>
        <rFont val="SansSerif"/>
      </rPr>
      <t>5.1</t>
    </r>
  </si>
  <si>
    <r>
      <rPr>
        <sz val="9"/>
        <color indexed="8"/>
        <rFont val="SansSerif"/>
      </rPr>
      <t>6.2</t>
    </r>
  </si>
  <si>
    <r>
      <rPr>
        <sz val="9"/>
        <color indexed="8"/>
        <rFont val="SansSerif"/>
      </rPr>
      <t>7.1.2</t>
    </r>
  </si>
  <si>
    <r>
      <rPr>
        <sz val="9"/>
        <color indexed="8"/>
        <rFont val="SansSerif"/>
      </rPr>
      <t>7.2.2</t>
    </r>
  </si>
  <si>
    <r>
      <rPr>
        <sz val="9"/>
        <color indexed="8"/>
        <rFont val="SansSerif"/>
      </rPr>
      <t>кв. м подвала (чердака)</t>
    </r>
  </si>
  <si>
    <r>
      <rPr>
        <sz val="9"/>
        <color indexed="8"/>
        <rFont val="SansSerif"/>
      </rPr>
      <t>м2 площади дома по внешним стенам</t>
    </r>
  </si>
  <si>
    <r>
      <rPr>
        <sz val="9"/>
        <color indexed="8"/>
        <rFont val="SansSerif"/>
      </rPr>
      <t>кв. м подвала</t>
    </r>
  </si>
  <si>
    <r>
      <rPr>
        <sz val="9"/>
        <color indexed="8"/>
        <rFont val="SansSerif"/>
      </rPr>
      <t>кв. м площади дома по внешним стенам</t>
    </r>
  </si>
  <si>
    <r>
      <rPr>
        <sz val="9"/>
        <color indexed="8"/>
        <rFont val="SansSerif"/>
      </rPr>
      <t>1 подъездный дом (добавлять на каждый подъезд свыше одного).</t>
    </r>
  </si>
  <si>
    <r>
      <rPr>
        <sz val="9"/>
        <color indexed="8"/>
        <rFont val="SansSerif"/>
      </rPr>
      <t>1 устройство</t>
    </r>
  </si>
  <si>
    <r>
      <rPr>
        <sz val="9"/>
        <color indexed="8"/>
        <rFont val="SansSerif"/>
      </rPr>
      <t>1 щит</t>
    </r>
  </si>
  <si>
    <r>
      <rPr>
        <sz val="9"/>
        <color indexed="8"/>
        <rFont val="SansSerif"/>
      </rPr>
      <t>кв.м подвала</t>
    </r>
  </si>
  <si>
    <r>
      <rPr>
        <sz val="9"/>
        <color indexed="8"/>
        <rFont val="SansSerif"/>
      </rPr>
      <t>кв. м</t>
    </r>
  </si>
  <si>
    <r>
      <rPr>
        <sz val="9"/>
        <color indexed="8"/>
        <rFont val="SansSerif"/>
      </rPr>
      <t>1 узел</t>
    </r>
  </si>
  <si>
    <t>г. Домодедово, мкр. Центральный, ул. Корнеева, д.46</t>
  </si>
  <si>
    <t>г. Домодедово, мкр. Центральный, ш. Каширское, д.38А</t>
  </si>
  <si>
    <t>г. Домодедово, мкр. Центральный, ш. Каширское, д.53А</t>
  </si>
  <si>
    <t>г. Домодедово, с. Ильинское, д.1 (46709000)</t>
  </si>
  <si>
    <t>г. Домодедово, с. Ильинское, д.1а</t>
  </si>
  <si>
    <r>
      <rPr>
        <sz val="9"/>
        <color indexed="8"/>
        <rFont val="SansSerif"/>
      </rPr>
      <t>Замена системы внутреннего водостока</t>
    </r>
  </si>
  <si>
    <r>
      <rPr>
        <sz val="9"/>
        <color indexed="8"/>
        <rFont val="SansSerif"/>
      </rPr>
      <t>Замена стояков центрального отопления в домах с подключенными к системе полотенцесушителей</t>
    </r>
  </si>
  <si>
    <r>
      <rPr>
        <sz val="9"/>
        <color indexed="8"/>
        <rFont val="SansSerif"/>
      </rPr>
      <t>Ремонт подвального помещения, относящегося к общему имуществу многоквартирного дома методом гидроизоляции стен и полов</t>
    </r>
  </si>
  <si>
    <r>
      <rPr>
        <sz val="9"/>
        <color indexed="8"/>
        <rFont val="SansSerif"/>
      </rPr>
      <t>2.7</t>
    </r>
  </si>
  <si>
    <r>
      <rPr>
        <sz val="9"/>
        <color indexed="8"/>
        <rFont val="SansSerif"/>
      </rPr>
      <t>3.1.4</t>
    </r>
  </si>
  <si>
    <r>
      <rPr>
        <sz val="9"/>
        <color indexed="8"/>
        <rFont val="SansSerif"/>
      </rPr>
      <t>4.2</t>
    </r>
  </si>
  <si>
    <r>
      <rPr>
        <sz val="9"/>
        <color indexed="8"/>
        <rFont val="SansSerif"/>
      </rPr>
      <t>м водостока</t>
    </r>
  </si>
  <si>
    <t>г. Домодедово, мкр. Барыбино, ул. Южная, д.11</t>
  </si>
  <si>
    <t>г. Домодедово, мкр. Центральный, ул. 25 лет Октября, д.1</t>
  </si>
  <si>
    <t>г. Домодедово, мкр. Центральный, ул. Кирова, д.1/1</t>
  </si>
  <si>
    <t>-</t>
  </si>
  <si>
    <t>29</t>
  </si>
  <si>
    <t>30</t>
  </si>
  <si>
    <t>31</t>
  </si>
  <si>
    <t>32</t>
  </si>
  <si>
    <t>33</t>
  </si>
  <si>
    <t>г. Домодедово, мкр. Авиационный, пр-кт. академика Туполева, д.9</t>
  </si>
  <si>
    <t>г. Домодедово, мкр. Северный, проезд. 3-й Московский, д.6</t>
  </si>
  <si>
    <t>г. Домодедово, мкр. Авиационный, пр-кт. академика Туполева, д.18</t>
  </si>
  <si>
    <t>г. Домодедово, мкр. Северный, ул. 1-я Коммунистическая, д.29</t>
  </si>
  <si>
    <t>1.9</t>
  </si>
  <si>
    <t>г. Домодедово, мкр. Центральный, ул. Советская, д.3</t>
  </si>
  <si>
    <t>г. Домодедово, мкр. Центральный, ш. Каширское, д.21</t>
  </si>
  <si>
    <t>г. Домодедово, мкр. Центральный, ш. Каширское, д.25</t>
  </si>
  <si>
    <t>г. Домодедово, мкр. Центральный, ш. Каширское, д.27</t>
  </si>
  <si>
    <t>г. Домодедово, мкр. Центральный, ш. Каширское, д.29</t>
  </si>
  <si>
    <t>г. Домодедово, с. Красный Путь, ул. Гвардейская, д.1</t>
  </si>
  <si>
    <t>г. Домодедово, с. Красный Путь, ул. Гвардейская, д.2</t>
  </si>
  <si>
    <t>г. Домодедово, с. Красный Путь, ул. Гвардейская, д.3</t>
  </si>
  <si>
    <t>г. Домодедово, с. Красный Путь, ул. Гвардейская, д.4</t>
  </si>
  <si>
    <t>г. Домодедово, с. Красный Путь, ул. Гвардейская, д.5</t>
  </si>
  <si>
    <t>г. Домодедово, с. Красный Путь, ул. Гвардейская, д.6</t>
  </si>
  <si>
    <t>г. Домодедово, с. Красный Путь, ул. Гвардейская, д.7</t>
  </si>
  <si>
    <t>г. Домодедово, с. Красный Путь, ул. Гвардейская, д.8</t>
  </si>
  <si>
    <t>21</t>
  </si>
  <si>
    <t>22</t>
  </si>
  <si>
    <t>23</t>
  </si>
  <si>
    <t>24</t>
  </si>
  <si>
    <t>25</t>
  </si>
  <si>
    <t>26</t>
  </si>
  <si>
    <t>27</t>
  </si>
  <si>
    <t>28</t>
  </si>
  <si>
    <t>Ремонт фундаментов</t>
  </si>
  <si>
    <t>г. Домодедово, мкр. Центральный, ул Корнеева, д. 4</t>
  </si>
  <si>
    <t>г. Домодедово, мкр. Белые Столбы, ул Рождественская, д. 1</t>
  </si>
  <si>
    <t>г Домодедово, д Степыгино, д. 49</t>
  </si>
  <si>
    <t>г Домодедово, д Степыгино, д. 8</t>
  </si>
  <si>
    <t>г. Домодедово, мкр. Центральный, ул Восточная, д. 10 к. 2</t>
  </si>
  <si>
    <t>г. Домодедово, мкр. Западный, ул Каширское шоссе, д. 94</t>
  </si>
  <si>
    <t>г. Домодедово, мкр. Северный, ул Ломоносова, д. 16</t>
  </si>
  <si>
    <t>г. Домодедово, мкр. Северный, ул 1-я Коммунистическая, д. 40</t>
  </si>
  <si>
    <t>г. Домодедово, мкр. Центральный, проезд Советский 1-й, д. 3А</t>
  </si>
  <si>
    <t>г. Домодедово, мкр. Западный, ул Каширское шоссе, д. 106</t>
  </si>
  <si>
    <t>г. Домодедово, мкр. Центральный, ул Каширское шоссе, д. 65</t>
  </si>
  <si>
    <t>г. Домодедово, мкр. Центральный, ул 25 лет Октября, д. 2</t>
  </si>
  <si>
    <t>г. Домодедово, мкр. Северный, ул 1-я Коммунистическая, д. 37</t>
  </si>
  <si>
    <t>г. Домодедово, мкр. Северный, проезд 3-й Московский, д. 10</t>
  </si>
  <si>
    <t>г. Домодедово, мкр. Западный, ул Рабочая, д. 59</t>
  </si>
  <si>
    <t>г. Домодедово, мкр. Северный, ул Гагарина, д. 52/9</t>
  </si>
  <si>
    <t>г. Домодедово, мкр. Северный, ул Речная, д. 5А</t>
  </si>
  <si>
    <t>г. Домодедово, мкр. Северный, ул Гагарина, д. 61/2</t>
  </si>
  <si>
    <t>г. Домодедово, мкр. Северный, ул Гагарина, д. 60/14</t>
  </si>
  <si>
    <t>г. Домодедово, мкр. Северный, ул Гагарина, д. 59</t>
  </si>
  <si>
    <t>г. Домодедово, мкр. Центральный, ул Кирова, д. 5 к. 1</t>
  </si>
  <si>
    <t>г. Домодедово, мкр. Центральный, ул 25 лет Октября, д. 4</t>
  </si>
  <si>
    <t>г. Домодедово, мкр. Западный, ул Рабочая, д. 52</t>
  </si>
  <si>
    <t>г. Домодедово, мкр. Западный, ул Рабочая, д. 48</t>
  </si>
  <si>
    <t>г. Домодедово, мкр. Центральный, ул Коломийца, д. 9</t>
  </si>
  <si>
    <t>г. Домодедово, мкр. Северный, проезд 1-й Московский, д. 22А</t>
  </si>
  <si>
    <t>г. Домодедово, мкр. Западный, ул Рабочая, д. 54</t>
  </si>
  <si>
    <t>г Домодедово, п Повадино, д. 16</t>
  </si>
  <si>
    <t>г. Домодедово, мкр. Северный, ул 1-я Коммунистическая, д. 34</t>
  </si>
  <si>
    <t>г Домодедово, п Повадино, д. 13</t>
  </si>
  <si>
    <t>г Домодедово, п Повадино, д. 14</t>
  </si>
  <si>
    <t>г Домодедово, п Повадино, д. 15</t>
  </si>
  <si>
    <t>г Домодедово, п санатория,Подмосковье, д. 11</t>
  </si>
  <si>
    <t>г Домодедово, п санатория,Подмосковье, д. 12</t>
  </si>
  <si>
    <t>г Домодедово, п санатория,Подмосковье, д. 10</t>
  </si>
  <si>
    <t>г. Домодедово, мкр. Северный, ул Речная, д. 1А</t>
  </si>
  <si>
    <t>г. Домодедово, мкр. Северный, ул Овражная, д. 1 к. 1</t>
  </si>
  <si>
    <t>г. Домодедово, мкр. Северный, ул Набережная, д. 16</t>
  </si>
  <si>
    <t>г. Домодедово, мкр. Северный, ул Ломоносова, д. 14</t>
  </si>
  <si>
    <t>г. Домодедово, мкр. Северный, ул Гагарина, д. 55/2</t>
  </si>
  <si>
    <t>г. Домодедово, мкр. Северный, ул 1-я Коммунистическая, д. 36</t>
  </si>
  <si>
    <t>г. Домодедово, мкр. Северный, ул 1-я Коммунистическая, д. 38</t>
  </si>
  <si>
    <t>г. Домодедово, мкр. Центральный, проезд Кутузовский, д. 17/1</t>
  </si>
  <si>
    <t>г. Домодедово, мкр. Западный, ул Текстильщиков, д. 27</t>
  </si>
  <si>
    <t>г. Домодедово, мкр. Авиационный, ул Ильюшина, д. 11 к. 3</t>
  </si>
  <si>
    <t>г. Домодедово, мкр. Авиационный, ул Ильюшина, д. 11 к. 2</t>
  </si>
  <si>
    <t>Муниципальный краткосрочный план реализации программы капитального ремонта общего имущества в многоквартирных домах, расположенных на территории городского округа Домодедово Московской области на 2023-2025гг.</t>
  </si>
  <si>
    <t xml:space="preserve">КПР 2023 </t>
  </si>
  <si>
    <t>КПР 2024</t>
  </si>
  <si>
    <t>КПР 2025</t>
  </si>
  <si>
    <t>кирпичные</t>
  </si>
  <si>
    <t>крупноразмерные блоки</t>
  </si>
  <si>
    <t>77 373  924,01</t>
  </si>
  <si>
    <t>Утвержден постановлением Администрации г.о. Домодедово от 13.09.2022                             № 2614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</si>
</sst>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indexed="8"/>
      <name val="SansSerif"/>
    </font>
    <font>
      <sz val="10"/>
      <color indexed="8"/>
      <name val="SansSerif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Arial"/>
      <family val="2"/>
      <charset val="204"/>
    </font>
    <font>
      <sz val="20"/>
      <color indexed="8"/>
      <name val="Arial"/>
      <family val="2"/>
      <charset val="204"/>
    </font>
    <font>
      <b/>
      <sz val="20"/>
      <color theme="1"/>
      <name val="Arial"/>
      <family val="2"/>
      <charset val="204"/>
    </font>
    <font>
      <u/>
      <sz val="20"/>
      <name val="Arial"/>
      <family val="2"/>
      <charset val="204"/>
    </font>
    <font>
      <sz val="20"/>
      <name val="Arial"/>
      <family val="2"/>
      <charset val="204"/>
    </font>
    <font>
      <sz val="20"/>
      <color rgb="FF000000"/>
      <name val="Arial"/>
      <family val="2"/>
      <charset val="204"/>
    </font>
    <font>
      <sz val="20"/>
      <color rgb="FF4B4B4B"/>
      <name val="Arial"/>
      <family val="2"/>
      <charset val="204"/>
    </font>
    <font>
      <b/>
      <sz val="20"/>
      <color rgb="FF00000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8D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8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12" fillId="0" borderId="0"/>
    <xf numFmtId="0" fontId="13" fillId="0" borderId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4" applyNumberFormat="0" applyAlignment="0" applyProtection="0"/>
    <xf numFmtId="0" fontId="23" fillId="7" borderId="15" applyNumberFormat="0" applyAlignment="0" applyProtection="0"/>
    <xf numFmtId="0" fontId="24" fillId="7" borderId="14" applyNumberFormat="0" applyAlignment="0" applyProtection="0"/>
    <xf numFmtId="0" fontId="25" fillId="0" borderId="16" applyNumberFormat="0" applyFill="0" applyAlignment="0" applyProtection="0"/>
    <xf numFmtId="0" fontId="26" fillId="8" borderId="17" applyNumberFormat="0" applyAlignment="0" applyProtection="0"/>
    <xf numFmtId="0" fontId="9" fillId="0" borderId="0" applyNumberFormat="0" applyFill="0" applyBorder="0" applyAlignment="0" applyProtection="0"/>
    <xf numFmtId="0" fontId="14" fillId="9" borderId="18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31" fillId="0" borderId="0"/>
  </cellStyleXfs>
  <cellXfs count="2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 shrinkToFi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3" xfId="0" applyFont="1" applyFill="1" applyBorder="1" applyAlignment="1" applyProtection="1">
      <alignment horizontal="left" vertical="top" wrapText="1"/>
    </xf>
    <xf numFmtId="4" fontId="10" fillId="2" borderId="3" xfId="0" applyNumberFormat="1" applyFont="1" applyFill="1" applyBorder="1" applyAlignment="1" applyProtection="1">
      <alignment horizontal="right" vertical="top" wrapText="1"/>
    </xf>
    <xf numFmtId="0" fontId="11" fillId="2" borderId="3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4" applyFont="1" applyFill="1" applyBorder="1" applyAlignment="1" applyProtection="1">
      <alignment horizontal="left" vertical="top" wrapText="1"/>
    </xf>
    <xf numFmtId="0" fontId="10" fillId="2" borderId="3" xfId="3" applyFont="1" applyFill="1" applyBorder="1" applyAlignment="1" applyProtection="1">
      <alignment horizontal="left" vertical="top" wrapText="1"/>
    </xf>
    <xf numFmtId="4" fontId="0" fillId="2" borderId="0" xfId="0" applyNumberFormat="1" applyFill="1"/>
    <xf numFmtId="0" fontId="4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/>
    </xf>
    <xf numFmtId="4" fontId="7" fillId="2" borderId="0" xfId="0" applyNumberFormat="1" applyFont="1" applyFill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0" fillId="35" borderId="0" xfId="0" applyFill="1"/>
    <xf numFmtId="0" fontId="10" fillId="34" borderId="3" xfId="0" applyFont="1" applyFill="1" applyBorder="1" applyAlignment="1" applyProtection="1">
      <alignment horizontal="left" vertical="top" wrapText="1"/>
    </xf>
    <xf numFmtId="0" fontId="11" fillId="34" borderId="3" xfId="0" applyFont="1" applyFill="1" applyBorder="1" applyAlignment="1" applyProtection="1">
      <alignment horizontal="left" vertical="top" wrapText="1"/>
    </xf>
    <xf numFmtId="4" fontId="10" fillId="34" borderId="3" xfId="0" applyNumberFormat="1" applyFont="1" applyFill="1" applyBorder="1" applyAlignment="1" applyProtection="1">
      <alignment horizontal="right" vertical="top" wrapText="1"/>
    </xf>
    <xf numFmtId="0" fontId="10" fillId="35" borderId="3" xfId="0" applyFont="1" applyFill="1" applyBorder="1" applyAlignment="1" applyProtection="1">
      <alignment horizontal="center" vertical="center" wrapText="1"/>
    </xf>
    <xf numFmtId="0" fontId="11" fillId="35" borderId="3" xfId="0" applyFont="1" applyFill="1" applyBorder="1" applyAlignment="1" applyProtection="1">
      <alignment horizontal="left" vertical="top" wrapText="1"/>
    </xf>
    <xf numFmtId="4" fontId="10" fillId="35" borderId="3" xfId="0" applyNumberFormat="1" applyFont="1" applyFill="1" applyBorder="1" applyAlignment="1" applyProtection="1">
      <alignment horizontal="right" vertical="top" wrapText="1"/>
    </xf>
    <xf numFmtId="0" fontId="10" fillId="36" borderId="3" xfId="0" applyFont="1" applyFill="1" applyBorder="1" applyAlignment="1" applyProtection="1">
      <alignment horizontal="left" vertical="top" wrapText="1"/>
    </xf>
    <xf numFmtId="4" fontId="10" fillId="36" borderId="3" xfId="0" applyNumberFormat="1" applyFont="1" applyFill="1" applyBorder="1" applyAlignment="1" applyProtection="1">
      <alignment horizontal="right" vertical="top" wrapText="1"/>
    </xf>
    <xf numFmtId="0" fontId="11" fillId="36" borderId="3" xfId="0" applyFont="1" applyFill="1" applyBorder="1" applyAlignment="1" applyProtection="1">
      <alignment horizontal="left" vertical="top" wrapText="1"/>
    </xf>
    <xf numFmtId="0" fontId="0" fillId="36" borderId="0" xfId="0" applyFill="1"/>
    <xf numFmtId="0" fontId="0" fillId="2" borderId="1" xfId="0" applyFill="1" applyBorder="1"/>
    <xf numFmtId="0" fontId="0" fillId="35" borderId="1" xfId="0" applyFill="1" applyBorder="1"/>
    <xf numFmtId="0" fontId="10" fillId="36" borderId="1" xfId="0" applyFont="1" applyFill="1" applyBorder="1" applyAlignment="1" applyProtection="1">
      <alignment horizontal="left" vertical="top" wrapText="1"/>
    </xf>
    <xf numFmtId="0" fontId="0" fillId="36" borderId="1" xfId="0" applyFill="1" applyBorder="1"/>
    <xf numFmtId="0" fontId="10" fillId="0" borderId="3" xfId="0" applyFont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left" vertical="top" wrapText="1"/>
    </xf>
    <xf numFmtId="0" fontId="11" fillId="36" borderId="21" xfId="0" applyFont="1" applyFill="1" applyBorder="1" applyAlignment="1" applyProtection="1">
      <alignment horizontal="left" vertical="top" wrapText="1"/>
    </xf>
    <xf numFmtId="4" fontId="10" fillId="2" borderId="21" xfId="0" applyNumberFormat="1" applyFont="1" applyFill="1" applyBorder="1" applyAlignment="1" applyProtection="1">
      <alignment horizontal="right" vertical="top" wrapText="1"/>
    </xf>
    <xf numFmtId="4" fontId="10" fillId="36" borderId="21" xfId="0" applyNumberFormat="1" applyFont="1" applyFill="1" applyBorder="1" applyAlignment="1" applyProtection="1">
      <alignment horizontal="right" vertical="top" wrapText="1"/>
    </xf>
    <xf numFmtId="0" fontId="0" fillId="36" borderId="23" xfId="0" applyFill="1" applyBorder="1"/>
    <xf numFmtId="0" fontId="0" fillId="36" borderId="24" xfId="0" applyFill="1" applyBorder="1"/>
    <xf numFmtId="0" fontId="10" fillId="36" borderId="20" xfId="0" applyFont="1" applyFill="1" applyBorder="1" applyAlignment="1" applyProtection="1">
      <alignment horizontal="left" vertical="top" wrapText="1"/>
    </xf>
    <xf numFmtId="0" fontId="11" fillId="36" borderId="20" xfId="0" applyFont="1" applyFill="1" applyBorder="1" applyAlignment="1" applyProtection="1">
      <alignment horizontal="left" vertical="top" wrapText="1"/>
    </xf>
    <xf numFmtId="0" fontId="11" fillId="36" borderId="22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center" wrapText="1"/>
    </xf>
    <xf numFmtId="0" fontId="4" fillId="2" borderId="0" xfId="0" applyFont="1" applyFill="1" applyAlignment="1"/>
    <xf numFmtId="2" fontId="4" fillId="2" borderId="0" xfId="0" applyNumberFormat="1" applyFont="1" applyFill="1" applyAlignment="1"/>
    <xf numFmtId="0" fontId="33" fillId="2" borderId="0" xfId="0" applyFont="1" applyFill="1" applyAlignment="1">
      <alignment horizontal="center"/>
    </xf>
    <xf numFmtId="0" fontId="33" fillId="2" borderId="0" xfId="0" applyFont="1" applyFill="1" applyAlignment="1"/>
    <xf numFmtId="2" fontId="33" fillId="2" borderId="0" xfId="0" applyNumberFormat="1" applyFont="1" applyFill="1" applyAlignment="1"/>
    <xf numFmtId="0" fontId="33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 wrapText="1"/>
    </xf>
    <xf numFmtId="0" fontId="34" fillId="2" borderId="0" xfId="0" applyFont="1" applyFill="1" applyAlignment="1">
      <alignment horizontal="center" wrapText="1"/>
    </xf>
    <xf numFmtId="0" fontId="34" fillId="2" borderId="0" xfId="0" applyFont="1" applyFill="1" applyAlignment="1"/>
    <xf numFmtId="2" fontId="34" fillId="2" borderId="0" xfId="0" applyNumberFormat="1" applyFont="1" applyFill="1" applyAlignment="1"/>
    <xf numFmtId="0" fontId="35" fillId="2" borderId="0" xfId="0" applyFont="1" applyFill="1" applyAlignment="1"/>
    <xf numFmtId="0" fontId="35" fillId="2" borderId="0" xfId="0" applyFont="1" applyFill="1" applyAlignment="1">
      <alignment vertical="top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2" fontId="36" fillId="2" borderId="0" xfId="0" applyNumberFormat="1" applyFont="1" applyFill="1" applyAlignment="1">
      <alignment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/>
    </xf>
    <xf numFmtId="2" fontId="36" fillId="2" borderId="2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2" fontId="34" fillId="2" borderId="1" xfId="0" applyNumberFormat="1" applyFont="1" applyFill="1" applyBorder="1" applyAlignment="1">
      <alignment vertical="center" wrapText="1"/>
    </xf>
    <xf numFmtId="0" fontId="36" fillId="2" borderId="1" xfId="0" applyNumberFormat="1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vertical="center" wrapText="1"/>
    </xf>
    <xf numFmtId="0" fontId="36" fillId="2" borderId="1" xfId="0" applyNumberFormat="1" applyFont="1" applyFill="1" applyBorder="1" applyAlignment="1">
      <alignment vertical="center" wrapText="1"/>
    </xf>
    <xf numFmtId="3" fontId="36" fillId="2" borderId="1" xfId="0" applyNumberFormat="1" applyFont="1" applyFill="1" applyBorder="1" applyAlignment="1">
      <alignment vertical="center" wrapText="1"/>
    </xf>
    <xf numFmtId="0" fontId="36" fillId="2" borderId="0" xfId="0" applyNumberFormat="1" applyFont="1" applyFill="1" applyAlignment="1">
      <alignment horizont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2" fontId="36" fillId="2" borderId="1" xfId="0" applyNumberFormat="1" applyFont="1" applyFill="1" applyBorder="1" applyAlignment="1">
      <alignment vertical="center" wrapText="1"/>
    </xf>
    <xf numFmtId="0" fontId="36" fillId="2" borderId="0" xfId="0" applyFont="1" applyFill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/>
    </xf>
    <xf numFmtId="0" fontId="34" fillId="0" borderId="1" xfId="0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/>
    </xf>
    <xf numFmtId="164" fontId="34" fillId="0" borderId="1" xfId="0" applyNumberFormat="1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vertical="center" wrapText="1"/>
    </xf>
    <xf numFmtId="2" fontId="34" fillId="0" borderId="1" xfId="0" applyNumberFormat="1" applyFont="1" applyFill="1" applyBorder="1" applyAlignment="1">
      <alignment vertical="center" wrapText="1"/>
    </xf>
    <xf numFmtId="14" fontId="34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0" xfId="0" applyFont="1" applyFill="1" applyAlignment="1">
      <alignment horizontal="center"/>
    </xf>
    <xf numFmtId="0" fontId="39" fillId="0" borderId="1" xfId="0" applyNumberFormat="1" applyFont="1" applyFill="1" applyBorder="1" applyAlignment="1" applyProtection="1">
      <alignment horizontal="left" vertical="top" wrapText="1"/>
    </xf>
    <xf numFmtId="4" fontId="39" fillId="0" borderId="25" xfId="0" applyNumberFormat="1" applyFont="1" applyFill="1" applyBorder="1" applyAlignment="1" applyProtection="1">
      <alignment vertical="top" wrapText="1"/>
    </xf>
    <xf numFmtId="164" fontId="34" fillId="0" borderId="1" xfId="0" applyNumberFormat="1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>
      <alignment vertical="top" wrapText="1"/>
    </xf>
    <xf numFmtId="4" fontId="34" fillId="0" borderId="24" xfId="0" applyNumberFormat="1" applyFont="1" applyFill="1" applyBorder="1" applyAlignment="1">
      <alignment vertical="center" wrapText="1"/>
    </xf>
    <xf numFmtId="4" fontId="34" fillId="0" borderId="5" xfId="0" applyNumberFormat="1" applyFont="1" applyFill="1" applyBorder="1" applyAlignment="1">
      <alignment vertical="center" wrapText="1"/>
    </xf>
    <xf numFmtId="164" fontId="34" fillId="2" borderId="1" xfId="0" applyNumberFormat="1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/>
    </xf>
    <xf numFmtId="4" fontId="40" fillId="0" borderId="0" xfId="0" applyNumberFormat="1" applyFont="1" applyFill="1" applyAlignment="1"/>
    <xf numFmtId="1" fontId="34" fillId="0" borderId="1" xfId="0" applyNumberFormat="1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1" fontId="34" fillId="0" borderId="4" xfId="0" applyNumberFormat="1" applyFont="1" applyFill="1" applyBorder="1" applyAlignment="1">
      <alignment horizontal="center"/>
    </xf>
    <xf numFmtId="164" fontId="34" fillId="0" borderId="4" xfId="0" applyNumberFormat="1" applyFont="1" applyFill="1" applyBorder="1" applyAlignment="1">
      <alignment horizontal="center"/>
    </xf>
    <xf numFmtId="164" fontId="34" fillId="2" borderId="4" xfId="0" applyNumberFormat="1" applyFont="1" applyFill="1" applyBorder="1" applyAlignment="1">
      <alignment horizontal="center" vertical="center" wrapText="1"/>
    </xf>
    <xf numFmtId="164" fontId="34" fillId="0" borderId="4" xfId="0" applyNumberFormat="1" applyFont="1" applyFill="1" applyBorder="1" applyAlignment="1">
      <alignment horizontal="center" vertical="center" wrapText="1"/>
    </xf>
    <xf numFmtId="4" fontId="34" fillId="0" borderId="4" xfId="0" applyNumberFormat="1" applyFont="1" applyFill="1" applyBorder="1" applyAlignment="1">
      <alignment vertical="center" wrapText="1"/>
    </xf>
    <xf numFmtId="2" fontId="34" fillId="0" borderId="4" xfId="0" applyNumberFormat="1" applyFont="1" applyFill="1" applyBorder="1" applyAlignment="1">
      <alignment vertical="center" wrapText="1"/>
    </xf>
    <xf numFmtId="14" fontId="34" fillId="0" borderId="4" xfId="0" applyNumberFormat="1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39" fillId="0" borderId="1" xfId="47" applyNumberFormat="1" applyFont="1" applyFill="1" applyBorder="1" applyAlignment="1" applyProtection="1">
      <alignment horizontal="left" vertical="top" wrapText="1"/>
    </xf>
    <xf numFmtId="0" fontId="34" fillId="2" borderId="4" xfId="0" applyFont="1" applyFill="1" applyBorder="1" applyAlignment="1">
      <alignment horizontal="center" vertical="center" wrapText="1"/>
    </xf>
    <xf numFmtId="0" fontId="41" fillId="2" borderId="9" xfId="47" applyNumberFormat="1" applyFont="1" applyFill="1" applyBorder="1" applyAlignment="1" applyProtection="1">
      <alignment horizontal="center" vertical="top" wrapText="1"/>
    </xf>
    <xf numFmtId="0" fontId="39" fillId="2" borderId="10" xfId="47" applyNumberFormat="1" applyFont="1" applyFill="1" applyBorder="1" applyAlignment="1" applyProtection="1">
      <alignment horizontal="left" vertical="top" wrapText="1"/>
    </xf>
    <xf numFmtId="0" fontId="39" fillId="2" borderId="1" xfId="47" applyNumberFormat="1" applyFont="1" applyFill="1" applyBorder="1" applyAlignment="1" applyProtection="1">
      <alignment horizontal="left" vertical="top" wrapText="1"/>
    </xf>
    <xf numFmtId="0" fontId="34" fillId="2" borderId="4" xfId="0" applyFont="1" applyFill="1" applyBorder="1" applyAlignment="1">
      <alignment horizontal="center"/>
    </xf>
    <xf numFmtId="1" fontId="34" fillId="2" borderId="4" xfId="0" applyNumberFormat="1" applyFont="1" applyFill="1" applyBorder="1" applyAlignment="1">
      <alignment horizontal="center"/>
    </xf>
    <xf numFmtId="164" fontId="34" fillId="2" borderId="4" xfId="0" applyNumberFormat="1" applyFont="1" applyFill="1" applyBorder="1" applyAlignment="1">
      <alignment horizontal="center"/>
    </xf>
    <xf numFmtId="4" fontId="34" fillId="2" borderId="4" xfId="0" applyNumberFormat="1" applyFont="1" applyFill="1" applyBorder="1" applyAlignment="1">
      <alignment vertical="center" wrapText="1"/>
    </xf>
    <xf numFmtId="2" fontId="34" fillId="2" borderId="4" xfId="0" applyNumberFormat="1" applyFont="1" applyFill="1" applyBorder="1" applyAlignment="1">
      <alignment vertical="center" wrapText="1"/>
    </xf>
    <xf numFmtId="14" fontId="34" fillId="2" borderId="4" xfId="0" applyNumberFormat="1" applyFont="1" applyFill="1" applyBorder="1" applyAlignment="1">
      <alignment vertical="center" wrapText="1"/>
    </xf>
    <xf numFmtId="0" fontId="34" fillId="2" borderId="4" xfId="0" applyFont="1" applyFill="1" applyBorder="1" applyAlignment="1">
      <alignment vertical="center" wrapText="1"/>
    </xf>
    <xf numFmtId="0" fontId="39" fillId="2" borderId="1" xfId="47" applyNumberFormat="1" applyFont="1" applyFill="1" applyBorder="1" applyAlignment="1" applyProtection="1">
      <alignment vertical="top" wrapText="1"/>
    </xf>
    <xf numFmtId="0" fontId="39" fillId="2" borderId="1" xfId="47" applyNumberFormat="1" applyFont="1" applyFill="1" applyBorder="1" applyAlignment="1" applyProtection="1">
      <alignment vertical="top" wrapText="1"/>
      <protection locked="0"/>
    </xf>
    <xf numFmtId="0" fontId="39" fillId="2" borderId="1" xfId="47" applyNumberFormat="1" applyFont="1" applyFill="1" applyBorder="1" applyAlignment="1" applyProtection="1">
      <alignment horizontal="left" vertical="top" wrapText="1"/>
      <protection locked="0"/>
    </xf>
    <xf numFmtId="0" fontId="34" fillId="2" borderId="1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/>
    </xf>
    <xf numFmtId="1" fontId="34" fillId="2" borderId="1" xfId="0" applyNumberFormat="1" applyFont="1" applyFill="1" applyBorder="1" applyAlignment="1">
      <alignment horizontal="center"/>
    </xf>
    <xf numFmtId="164" fontId="34" fillId="2" borderId="1" xfId="0" applyNumberFormat="1" applyFont="1" applyFill="1" applyBorder="1" applyAlignment="1">
      <alignment horizontal="center"/>
    </xf>
    <xf numFmtId="4" fontId="39" fillId="2" borderId="25" xfId="0" applyNumberFormat="1" applyFont="1" applyFill="1" applyBorder="1" applyAlignment="1" applyProtection="1">
      <alignment vertical="top" wrapText="1"/>
    </xf>
    <xf numFmtId="2" fontId="39" fillId="2" borderId="25" xfId="0" applyNumberFormat="1" applyFont="1" applyFill="1" applyBorder="1" applyAlignment="1" applyProtection="1">
      <alignment vertical="top" wrapText="1"/>
    </xf>
    <xf numFmtId="14" fontId="34" fillId="2" borderId="1" xfId="0" applyNumberFormat="1" applyFont="1" applyFill="1" applyBorder="1" applyAlignment="1">
      <alignment vertical="center" wrapText="1"/>
    </xf>
    <xf numFmtId="4" fontId="34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/>
    </xf>
    <xf numFmtId="0" fontId="38" fillId="2" borderId="1" xfId="47" applyNumberFormat="1" applyFont="1" applyFill="1" applyBorder="1" applyAlignment="1" applyProtection="1">
      <alignment vertical="top" wrapText="1"/>
    </xf>
    <xf numFmtId="0" fontId="38" fillId="2" borderId="1" xfId="47" applyNumberFormat="1" applyFont="1" applyFill="1" applyBorder="1" applyAlignment="1" applyProtection="1">
      <alignment vertical="top" wrapText="1"/>
      <protection locked="0"/>
    </xf>
    <xf numFmtId="0" fontId="38" fillId="2" borderId="1" xfId="47" applyNumberFormat="1" applyFont="1" applyFill="1" applyBorder="1" applyAlignment="1" applyProtection="1">
      <alignment horizontal="left" vertical="top" wrapText="1"/>
      <protection locked="0"/>
    </xf>
    <xf numFmtId="0" fontId="38" fillId="2" borderId="1" xfId="0" applyFont="1" applyFill="1" applyBorder="1" applyAlignment="1">
      <alignment horizontal="center" wrapText="1"/>
    </xf>
    <xf numFmtId="4" fontId="38" fillId="2" borderId="25" xfId="0" applyNumberFormat="1" applyFont="1" applyFill="1" applyBorder="1" applyAlignment="1" applyProtection="1">
      <alignment vertical="top" wrapText="1"/>
    </xf>
    <xf numFmtId="14" fontId="38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/>
    <xf numFmtId="14" fontId="38" fillId="2" borderId="1" xfId="0" applyNumberFormat="1" applyFont="1" applyFill="1" applyBorder="1" applyAlignment="1"/>
    <xf numFmtId="4" fontId="38" fillId="2" borderId="1" xfId="0" applyNumberFormat="1" applyFont="1" applyFill="1" applyBorder="1" applyAlignment="1"/>
    <xf numFmtId="2" fontId="38" fillId="2" borderId="1" xfId="0" applyNumberFormat="1" applyFont="1" applyFill="1" applyBorder="1" applyAlignment="1"/>
    <xf numFmtId="0" fontId="38" fillId="2" borderId="0" xfId="0" applyFont="1" applyFill="1" applyAlignment="1">
      <alignment horizontal="center"/>
    </xf>
    <xf numFmtId="2" fontId="34" fillId="2" borderId="1" xfId="0" applyNumberFormat="1" applyFont="1" applyFill="1" applyBorder="1" applyAlignment="1"/>
    <xf numFmtId="0" fontId="34" fillId="2" borderId="1" xfId="0" applyFont="1" applyFill="1" applyBorder="1" applyAlignment="1"/>
    <xf numFmtId="4" fontId="34" fillId="2" borderId="1" xfId="0" applyNumberFormat="1" applyFont="1" applyFill="1" applyBorder="1" applyAlignment="1"/>
    <xf numFmtId="0" fontId="39" fillId="2" borderId="1" xfId="0" applyNumberFormat="1" applyFont="1" applyFill="1" applyBorder="1" applyAlignment="1" applyProtection="1">
      <alignment horizontal="left" vertical="center" wrapText="1"/>
    </xf>
    <xf numFmtId="0" fontId="41" fillId="2" borderId="23" xfId="47" applyNumberFormat="1" applyFont="1" applyFill="1" applyBorder="1" applyAlignment="1" applyProtection="1">
      <alignment horizontal="center" vertical="top" wrapText="1"/>
    </xf>
    <xf numFmtId="0" fontId="39" fillId="2" borderId="24" xfId="47" applyNumberFormat="1" applyFont="1" applyFill="1" applyBorder="1" applyAlignment="1" applyProtection="1">
      <alignment vertical="top" wrapText="1"/>
      <protection locked="0"/>
    </xf>
    <xf numFmtId="0" fontId="34" fillId="2" borderId="4" xfId="0" applyFont="1" applyFill="1" applyBorder="1" applyAlignment="1">
      <alignment horizontal="center" wrapText="1"/>
    </xf>
    <xf numFmtId="0" fontId="34" fillId="2" borderId="4" xfId="0" applyFont="1" applyFill="1" applyBorder="1" applyAlignment="1"/>
    <xf numFmtId="2" fontId="34" fillId="2" borderId="4" xfId="0" applyNumberFormat="1" applyFont="1" applyFill="1" applyBorder="1" applyAlignment="1"/>
    <xf numFmtId="14" fontId="34" fillId="2" borderId="1" xfId="0" applyNumberFormat="1" applyFont="1" applyFill="1" applyBorder="1" applyAlignment="1"/>
    <xf numFmtId="4" fontId="34" fillId="2" borderId="4" xfId="0" applyNumberFormat="1" applyFont="1" applyFill="1" applyBorder="1" applyAlignment="1"/>
    <xf numFmtId="4" fontId="39" fillId="0" borderId="25" xfId="0" applyNumberFormat="1" applyFont="1" applyFill="1" applyBorder="1" applyAlignment="1" applyProtection="1">
      <alignment horizontal="right" vertical="top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 applyProtection="1">
      <alignment horizontal="center" vertical="center" wrapText="1"/>
    </xf>
    <xf numFmtId="49" fontId="10" fillId="2" borderId="2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8" fillId="2" borderId="6" xfId="0" applyFont="1" applyFill="1" applyBorder="1" applyAlignment="1">
      <alignment vertical="center" wrapText="1"/>
    </xf>
    <xf numFmtId="0" fontId="38" fillId="2" borderId="7" xfId="0" applyFont="1" applyFill="1" applyBorder="1" applyAlignment="1">
      <alignment vertical="center" wrapText="1"/>
    </xf>
    <xf numFmtId="0" fontId="38" fillId="2" borderId="8" xfId="0" applyFont="1" applyFill="1" applyBorder="1" applyAlignment="1">
      <alignment vertical="center" wrapText="1"/>
    </xf>
    <xf numFmtId="0" fontId="38" fillId="2" borderId="9" xfId="0" applyFont="1" applyFill="1" applyBorder="1" applyAlignment="1">
      <alignment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0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49" fontId="37" fillId="2" borderId="23" xfId="2" applyNumberFormat="1" applyFont="1" applyFill="1" applyBorder="1" applyAlignment="1">
      <alignment vertical="center" wrapText="1"/>
    </xf>
    <xf numFmtId="49" fontId="37" fillId="2" borderId="26" xfId="2" applyNumberFormat="1" applyFont="1" applyFill="1" applyBorder="1" applyAlignment="1">
      <alignment vertical="center" wrapText="1"/>
    </xf>
    <xf numFmtId="49" fontId="37" fillId="2" borderId="24" xfId="2" applyNumberFormat="1" applyFont="1" applyFill="1" applyBorder="1" applyAlignment="1">
      <alignment vertical="center" wrapText="1"/>
    </xf>
    <xf numFmtId="49" fontId="38" fillId="2" borderId="6" xfId="0" applyNumberFormat="1" applyFont="1" applyFill="1" applyBorder="1" applyAlignment="1">
      <alignment vertical="center" wrapText="1"/>
    </xf>
    <xf numFmtId="49" fontId="38" fillId="2" borderId="7" xfId="0" applyNumberFormat="1" applyFont="1" applyFill="1" applyBorder="1" applyAlignment="1">
      <alignment vertical="center" wrapText="1"/>
    </xf>
    <xf numFmtId="49" fontId="38" fillId="2" borderId="8" xfId="0" applyNumberFormat="1" applyFont="1" applyFill="1" applyBorder="1" applyAlignment="1">
      <alignment vertical="center" wrapText="1"/>
    </xf>
    <xf numFmtId="49" fontId="38" fillId="2" borderId="9" xfId="0" applyNumberFormat="1" applyFont="1" applyFill="1" applyBorder="1" applyAlignment="1">
      <alignment vertical="center" wrapText="1"/>
    </xf>
    <xf numFmtId="49" fontId="38" fillId="2" borderId="2" xfId="0" applyNumberFormat="1" applyFont="1" applyFill="1" applyBorder="1" applyAlignment="1">
      <alignment vertical="center" wrapText="1"/>
    </xf>
    <xf numFmtId="49" fontId="38" fillId="2" borderId="10" xfId="0" applyNumberFormat="1" applyFont="1" applyFill="1" applyBorder="1" applyAlignment="1">
      <alignment vertical="center" wrapText="1"/>
    </xf>
    <xf numFmtId="0" fontId="39" fillId="0" borderId="28" xfId="0" applyNumberFormat="1" applyFont="1" applyFill="1" applyBorder="1" applyAlignment="1" applyProtection="1">
      <alignment horizontal="left" vertical="top" wrapText="1"/>
    </xf>
    <xf numFmtId="0" fontId="39" fillId="0" borderId="29" xfId="0" applyNumberFormat="1" applyFont="1" applyFill="1" applyBorder="1" applyAlignment="1" applyProtection="1">
      <alignment horizontal="left" vertical="top" wrapText="1"/>
    </xf>
    <xf numFmtId="0" fontId="34" fillId="2" borderId="4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 wrapText="1"/>
    </xf>
    <xf numFmtId="0" fontId="34" fillId="2" borderId="23" xfId="0" applyFont="1" applyFill="1" applyBorder="1" applyAlignment="1">
      <alignment vertical="center" wrapText="1"/>
    </xf>
    <xf numFmtId="0" fontId="34" fillId="2" borderId="26" xfId="0" applyFont="1" applyFill="1" applyBorder="1" applyAlignment="1">
      <alignment vertical="center" wrapText="1"/>
    </xf>
    <xf numFmtId="0" fontId="34" fillId="2" borderId="24" xfId="0" applyFont="1" applyFill="1" applyBorder="1" applyAlignment="1">
      <alignment vertical="center" wrapText="1"/>
    </xf>
    <xf numFmtId="0" fontId="36" fillId="2" borderId="23" xfId="0" applyNumberFormat="1" applyFont="1" applyFill="1" applyBorder="1" applyAlignment="1">
      <alignment horizontal="center" vertical="center" wrapText="1"/>
    </xf>
    <xf numFmtId="0" fontId="36" fillId="2" borderId="26" xfId="0" applyNumberFormat="1" applyFont="1" applyFill="1" applyBorder="1" applyAlignment="1">
      <alignment horizontal="center" vertical="center" wrapText="1"/>
    </xf>
    <xf numFmtId="0" fontId="36" fillId="2" borderId="24" xfId="0" applyNumberFormat="1" applyFont="1" applyFill="1" applyBorder="1" applyAlignment="1">
      <alignment horizontal="center" vertical="center" wrapText="1"/>
    </xf>
    <xf numFmtId="0" fontId="39" fillId="0" borderId="30" xfId="0" applyNumberFormat="1" applyFont="1" applyFill="1" applyBorder="1" applyAlignment="1" applyProtection="1">
      <alignment horizontal="left" vertical="top" wrapText="1"/>
    </xf>
    <xf numFmtId="0" fontId="39" fillId="0" borderId="31" xfId="0" applyNumberFormat="1" applyFont="1" applyFill="1" applyBorder="1" applyAlignment="1" applyProtection="1">
      <alignment horizontal="left" vertical="top" wrapText="1"/>
    </xf>
    <xf numFmtId="0" fontId="39" fillId="0" borderId="23" xfId="47" applyNumberFormat="1" applyFont="1" applyFill="1" applyBorder="1" applyAlignment="1" applyProtection="1">
      <alignment horizontal="left" vertical="top" wrapText="1"/>
    </xf>
    <xf numFmtId="0" fontId="39" fillId="0" borderId="24" xfId="47" applyNumberFormat="1" applyFont="1" applyFill="1" applyBorder="1" applyAlignment="1" applyProtection="1">
      <alignment horizontal="left" vertical="top" wrapText="1"/>
    </xf>
    <xf numFmtId="0" fontId="39" fillId="0" borderId="30" xfId="47" applyNumberFormat="1" applyFont="1" applyFill="1" applyBorder="1" applyAlignment="1" applyProtection="1">
      <alignment horizontal="left" vertical="top" wrapText="1"/>
    </xf>
    <xf numFmtId="0" fontId="39" fillId="0" borderId="31" xfId="47" applyNumberFormat="1" applyFont="1" applyFill="1" applyBorder="1" applyAlignment="1" applyProtection="1">
      <alignment horizontal="left" vertical="top" wrapText="1"/>
    </xf>
    <xf numFmtId="0" fontId="39" fillId="0" borderId="32" xfId="47" applyNumberFormat="1" applyFont="1" applyFill="1" applyBorder="1" applyAlignment="1" applyProtection="1">
      <alignment horizontal="left" vertical="top" wrapText="1"/>
    </xf>
    <xf numFmtId="0" fontId="39" fillId="0" borderId="33" xfId="47" applyNumberFormat="1" applyFont="1" applyFill="1" applyBorder="1" applyAlignment="1" applyProtection="1">
      <alignment horizontal="left" vertical="top" wrapText="1"/>
    </xf>
    <xf numFmtId="0" fontId="39" fillId="0" borderId="32" xfId="0" applyNumberFormat="1" applyFont="1" applyFill="1" applyBorder="1" applyAlignment="1" applyProtection="1">
      <alignment horizontal="left" vertical="top" wrapText="1"/>
    </xf>
    <xf numFmtId="0" fontId="39" fillId="0" borderId="33" xfId="0" applyNumberFormat="1" applyFont="1" applyFill="1" applyBorder="1" applyAlignment="1" applyProtection="1">
      <alignment horizontal="left" vertical="top" wrapText="1"/>
    </xf>
    <xf numFmtId="0" fontId="39" fillId="2" borderId="23" xfId="0" applyNumberFormat="1" applyFont="1" applyFill="1" applyBorder="1" applyAlignment="1" applyProtection="1">
      <alignment horizontal="left" vertical="top" wrapText="1"/>
    </xf>
    <xf numFmtId="0" fontId="39" fillId="2" borderId="24" xfId="0" applyNumberFormat="1" applyFont="1" applyFill="1" applyBorder="1" applyAlignment="1" applyProtection="1">
      <alignment horizontal="left" vertical="top" wrapText="1"/>
    </xf>
    <xf numFmtId="0" fontId="39" fillId="2" borderId="23" xfId="47" applyNumberFormat="1" applyFont="1" applyFill="1" applyBorder="1" applyAlignment="1" applyProtection="1">
      <alignment horizontal="left" vertical="top" wrapText="1"/>
    </xf>
    <xf numFmtId="0" fontId="39" fillId="2" borderId="24" xfId="47" applyNumberFormat="1" applyFont="1" applyFill="1" applyBorder="1" applyAlignment="1" applyProtection="1">
      <alignment horizontal="left" vertical="top" wrapText="1"/>
    </xf>
  </cellXfs>
  <cellStyles count="48">
    <cellStyle name="20% - Акцент1" xfId="23" builtinId="30" customBuiltin="1"/>
    <cellStyle name="20% - Акцент2" xfId="27" builtinId="34" customBuiltin="1"/>
    <cellStyle name="20% - Акцент3" xfId="31" builtinId="38" customBuiltin="1"/>
    <cellStyle name="20% - Акцент4" xfId="35" builtinId="42" customBuiltin="1"/>
    <cellStyle name="20% - Акцент5" xfId="39" builtinId="46" customBuiltin="1"/>
    <cellStyle name="20% - Акцент6" xfId="43" builtinId="50" customBuiltin="1"/>
    <cellStyle name="40% - Акцент1" xfId="24" builtinId="31" customBuiltin="1"/>
    <cellStyle name="40% - Акцент2" xfId="28" builtinId="35" customBuiltin="1"/>
    <cellStyle name="40% - Акцент3" xfId="32" builtinId="39" customBuiltin="1"/>
    <cellStyle name="40% - Акцент4" xfId="36" builtinId="43" customBuiltin="1"/>
    <cellStyle name="40% - Акцент5" xfId="40" builtinId="47" customBuiltin="1"/>
    <cellStyle name="40% - Акцент6" xfId="44" builtinId="51" customBuiltin="1"/>
    <cellStyle name="60% - Акцент1" xfId="25" builtinId="32" customBuiltin="1"/>
    <cellStyle name="60% - Акцент2" xfId="29" builtinId="36" customBuiltin="1"/>
    <cellStyle name="60% - Акцент3" xfId="33" builtinId="40" customBuiltin="1"/>
    <cellStyle name="60% - Акцент4" xfId="37" builtinId="44" customBuiltin="1"/>
    <cellStyle name="60% - Акцент5" xfId="41" builtinId="48" customBuiltin="1"/>
    <cellStyle name="60% - Акцент6" xfId="45" builtinId="52" customBuiltin="1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Гиперссылка" xfId="2" builtinId="8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1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3"/>
    <cellStyle name="Обычный 2 2" xfId="1"/>
    <cellStyle name="Обычный 3" xfId="4"/>
    <cellStyle name="Обычный 4" xfId="46"/>
    <cellStyle name="Обычный 5" xfId="47"/>
    <cellStyle name="Плохой" xfId="11" builtinId="27" customBuiltin="1"/>
    <cellStyle name="Пояснение" xfId="20" builtinId="53" customBuiltin="1"/>
    <cellStyle name="Примечание" xfId="19" builtinId="10" customBuiltin="1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8D1"/>
      <color rgb="FFB9FFE8"/>
      <color rgb="FFFFCC99"/>
      <color rgb="FFF4F3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0"/>
  <sheetViews>
    <sheetView topLeftCell="A19" workbookViewId="0">
      <pane xSplit="17" ySplit="4" topLeftCell="AC23" activePane="bottomRight" state="frozen"/>
      <selection activeCell="A19" sqref="A19"/>
      <selection pane="topRight" activeCell="R19" sqref="R19"/>
      <selection pane="bottomLeft" activeCell="A23" sqref="A23"/>
      <selection pane="bottomRight" activeCell="AN29" sqref="AN29"/>
    </sheetView>
  </sheetViews>
  <sheetFormatPr defaultRowHeight="15"/>
  <cols>
    <col min="1" max="1" width="4.5703125" style="21" customWidth="1"/>
    <col min="2" max="2" width="61.7109375" style="21" customWidth="1"/>
    <col min="3" max="3" width="8.5703125" style="21" hidden="1" customWidth="1"/>
    <col min="4" max="4" width="8" style="21" hidden="1" customWidth="1"/>
    <col min="5" max="5" width="7.28515625" style="21" hidden="1" customWidth="1"/>
    <col min="6" max="6" width="6.7109375" style="21" hidden="1" customWidth="1"/>
    <col min="7" max="7" width="7.140625" style="21" hidden="1" customWidth="1"/>
    <col min="8" max="8" width="6.7109375" style="21" hidden="1" customWidth="1"/>
    <col min="9" max="9" width="7.140625" style="21" hidden="1" customWidth="1"/>
    <col min="10" max="10" width="8.42578125" style="21" hidden="1" customWidth="1"/>
    <col min="11" max="12" width="9.140625" style="21" hidden="1" customWidth="1"/>
    <col min="13" max="13" width="12.42578125" style="21" hidden="1" customWidth="1"/>
    <col min="14" max="15" width="9.140625" style="21" hidden="1" customWidth="1"/>
    <col min="16" max="16" width="10.140625" style="21" hidden="1" customWidth="1"/>
    <col min="17" max="17" width="7.28515625" style="21" hidden="1" customWidth="1"/>
    <col min="18" max="18" width="14.7109375" style="21" customWidth="1"/>
    <col min="19" max="19" width="15.5703125" style="21" customWidth="1"/>
    <col min="20" max="20" width="14.140625" style="21" customWidth="1"/>
    <col min="21" max="21" width="11.85546875" style="21" customWidth="1"/>
    <col min="22" max="22" width="15.28515625" style="21" customWidth="1"/>
    <col min="23" max="23" width="12.5703125" style="21" customWidth="1"/>
    <col min="24" max="24" width="10.85546875" style="21" customWidth="1"/>
    <col min="25" max="25" width="16.42578125" style="21" customWidth="1"/>
    <col min="26" max="26" width="12.7109375" style="21" customWidth="1"/>
    <col min="27" max="27" width="10.7109375" style="21" customWidth="1"/>
    <col min="28" max="28" width="17.85546875" style="21" customWidth="1"/>
    <col min="29" max="29" width="11.85546875" style="21" customWidth="1"/>
    <col min="30" max="30" width="11" style="21" customWidth="1"/>
    <col min="31" max="31" width="18" style="21" customWidth="1"/>
    <col min="32" max="32" width="11.85546875" style="21" customWidth="1"/>
    <col min="33" max="33" width="12.28515625" style="21" customWidth="1"/>
    <col min="34" max="34" width="16.140625" style="21" customWidth="1"/>
    <col min="35" max="35" width="12" style="21" customWidth="1"/>
    <col min="36" max="36" width="14" style="21" customWidth="1"/>
    <col min="37" max="37" width="16.140625" style="21" customWidth="1"/>
    <col min="38" max="38" width="13.5703125" style="21" customWidth="1"/>
    <col min="39" max="39" width="12.28515625" style="21" customWidth="1"/>
    <col min="40" max="40" width="15" style="21" customWidth="1"/>
    <col min="41" max="41" width="17.7109375" style="21" customWidth="1"/>
    <col min="42" max="42" width="11.7109375" style="21" customWidth="1"/>
    <col min="43" max="43" width="14" style="21" customWidth="1"/>
    <col min="44" max="44" width="10.42578125" style="21" customWidth="1"/>
    <col min="45" max="46" width="7.140625" style="21" customWidth="1"/>
    <col min="47" max="47" width="16.5703125" style="21" customWidth="1"/>
    <col min="48" max="48" width="7.7109375" style="21" customWidth="1"/>
    <col min="49" max="49" width="17.5703125" style="21" customWidth="1"/>
    <col min="50" max="50" width="12.5703125" style="21" customWidth="1"/>
    <col min="51" max="51" width="25.7109375" style="21" customWidth="1"/>
    <col min="52" max="52" width="11.85546875" style="21" customWidth="1"/>
    <col min="53" max="53" width="7.140625" style="21" customWidth="1"/>
    <col min="54" max="54" width="15.28515625" style="21" customWidth="1"/>
    <col min="55" max="55" width="15.5703125" style="21" customWidth="1"/>
    <col min="56" max="56" width="22.5703125" style="21" customWidth="1"/>
    <col min="57" max="57" width="14.28515625" style="2" bestFit="1" customWidth="1"/>
    <col min="58" max="16384" width="9.140625" style="21"/>
  </cols>
  <sheetData>
    <row r="1" spans="1:57" ht="26.25" customHeight="1">
      <c r="W1" s="31"/>
      <c r="BE1" s="21"/>
    </row>
    <row r="2" spans="1:57" ht="15" customHeight="1">
      <c r="W2" s="32"/>
      <c r="BE2" s="21"/>
    </row>
    <row r="3" spans="1:57">
      <c r="W3" s="32"/>
      <c r="BE3" s="21"/>
    </row>
    <row r="5" spans="1:5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E5" s="21"/>
    </row>
    <row r="6" spans="1:5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E6" s="21"/>
    </row>
    <row r="7" spans="1:57" ht="81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187" t="s">
        <v>47</v>
      </c>
      <c r="BA7" s="188"/>
      <c r="BB7" s="188"/>
      <c r="BC7" s="188"/>
      <c r="BE7" s="21"/>
    </row>
    <row r="8" spans="1:57">
      <c r="A8" s="187" t="s">
        <v>48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E8" s="21"/>
    </row>
    <row r="9" spans="1:57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E9" s="21"/>
    </row>
    <row r="10" spans="1:57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E10" s="21"/>
    </row>
    <row r="11" spans="1:57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E11" s="21"/>
    </row>
    <row r="12" spans="1:57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E12" s="21"/>
    </row>
    <row r="13" spans="1:57" ht="17.25" customHeight="1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E13" s="21"/>
    </row>
    <row r="14" spans="1:57" hidden="1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E14" s="21"/>
    </row>
    <row r="15" spans="1:57" hidden="1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E15" s="21"/>
    </row>
    <row r="16" spans="1:57" ht="2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E16" s="21"/>
    </row>
    <row r="17" spans="1:57" ht="134.25" customHeight="1">
      <c r="A17" s="190" t="s">
        <v>19</v>
      </c>
      <c r="B17" s="190" t="s">
        <v>0</v>
      </c>
      <c r="C17" s="190" t="s">
        <v>14</v>
      </c>
      <c r="D17" s="190" t="s">
        <v>1</v>
      </c>
      <c r="E17" s="190" t="s">
        <v>2</v>
      </c>
      <c r="F17" s="190" t="s">
        <v>3</v>
      </c>
      <c r="G17" s="190" t="s">
        <v>11</v>
      </c>
      <c r="H17" s="190"/>
      <c r="I17" s="190"/>
      <c r="J17" s="190"/>
      <c r="K17" s="190" t="s">
        <v>20</v>
      </c>
      <c r="L17" s="190" t="s">
        <v>21</v>
      </c>
      <c r="M17" s="190"/>
      <c r="N17" s="190"/>
      <c r="O17" s="190" t="s">
        <v>22</v>
      </c>
      <c r="P17" s="190" t="s">
        <v>23</v>
      </c>
      <c r="Q17" s="190" t="s">
        <v>24</v>
      </c>
      <c r="R17" s="191" t="s">
        <v>25</v>
      </c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 t="s">
        <v>29</v>
      </c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0" t="s">
        <v>27</v>
      </c>
      <c r="AZ17" s="190"/>
      <c r="BA17" s="190"/>
      <c r="BB17" s="190"/>
      <c r="BC17" s="190"/>
    </row>
    <row r="18" spans="1:57" ht="15.75" customHeight="1">
      <c r="A18" s="190"/>
      <c r="B18" s="190"/>
      <c r="C18" s="190"/>
      <c r="D18" s="190"/>
      <c r="E18" s="190"/>
      <c r="F18" s="190"/>
      <c r="G18" s="190" t="s">
        <v>4</v>
      </c>
      <c r="H18" s="190" t="s">
        <v>6</v>
      </c>
      <c r="I18" s="190"/>
      <c r="J18" s="190"/>
      <c r="K18" s="190"/>
      <c r="L18" s="190" t="s">
        <v>4</v>
      </c>
      <c r="M18" s="190" t="s">
        <v>26</v>
      </c>
      <c r="N18" s="190" t="s">
        <v>5</v>
      </c>
      <c r="O18" s="190"/>
      <c r="P18" s="190"/>
      <c r="Q18" s="190"/>
      <c r="R18" s="194" t="s">
        <v>33</v>
      </c>
      <c r="S18" s="195"/>
      <c r="T18" s="196"/>
      <c r="U18" s="192" t="s">
        <v>34</v>
      </c>
      <c r="V18" s="192"/>
      <c r="W18" s="192"/>
      <c r="X18" s="192" t="s">
        <v>35</v>
      </c>
      <c r="Y18" s="192"/>
      <c r="Z18" s="192"/>
      <c r="AA18" s="192" t="s">
        <v>36</v>
      </c>
      <c r="AB18" s="192"/>
      <c r="AC18" s="192"/>
      <c r="AD18" s="192" t="s">
        <v>37</v>
      </c>
      <c r="AE18" s="192"/>
      <c r="AF18" s="192"/>
      <c r="AG18" s="192" t="s">
        <v>38</v>
      </c>
      <c r="AH18" s="192"/>
      <c r="AI18" s="192"/>
      <c r="AJ18" s="192" t="s">
        <v>39</v>
      </c>
      <c r="AK18" s="192"/>
      <c r="AL18" s="192"/>
      <c r="AM18" s="192" t="s">
        <v>40</v>
      </c>
      <c r="AN18" s="192"/>
      <c r="AO18" s="192"/>
      <c r="AP18" s="193" t="s">
        <v>41</v>
      </c>
      <c r="AQ18" s="193"/>
      <c r="AR18" s="193"/>
      <c r="AS18" s="193" t="s">
        <v>42</v>
      </c>
      <c r="AT18" s="193"/>
      <c r="AU18" s="193"/>
      <c r="AV18" s="193" t="s">
        <v>43</v>
      </c>
      <c r="AW18" s="193"/>
      <c r="AX18" s="193"/>
      <c r="AY18" s="190" t="s">
        <v>4</v>
      </c>
      <c r="AZ18" s="190" t="s">
        <v>6</v>
      </c>
      <c r="BA18" s="190"/>
      <c r="BB18" s="190"/>
      <c r="BC18" s="190"/>
    </row>
    <row r="19" spans="1:57" s="35" customFormat="1" ht="243" customHeight="1">
      <c r="A19" s="190"/>
      <c r="B19" s="190"/>
      <c r="C19" s="190"/>
      <c r="D19" s="190"/>
      <c r="E19" s="190"/>
      <c r="F19" s="190"/>
      <c r="G19" s="190"/>
      <c r="H19" s="63" t="s">
        <v>12</v>
      </c>
      <c r="I19" s="63" t="s">
        <v>13</v>
      </c>
      <c r="J19" s="63" t="s">
        <v>15</v>
      </c>
      <c r="K19" s="190"/>
      <c r="L19" s="190"/>
      <c r="M19" s="190"/>
      <c r="N19" s="190"/>
      <c r="O19" s="190"/>
      <c r="P19" s="190"/>
      <c r="Q19" s="190"/>
      <c r="R19" s="197"/>
      <c r="S19" s="198"/>
      <c r="T19" s="199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3"/>
      <c r="AQ19" s="193"/>
      <c r="AR19" s="193"/>
      <c r="AS19" s="193"/>
      <c r="AT19" s="193"/>
      <c r="AU19" s="193"/>
      <c r="AV19" s="193"/>
      <c r="AW19" s="193"/>
      <c r="AX19" s="193"/>
      <c r="AY19" s="190"/>
      <c r="AZ19" s="63" t="s">
        <v>30</v>
      </c>
      <c r="BA19" s="63" t="s">
        <v>31</v>
      </c>
      <c r="BB19" s="63" t="s">
        <v>7</v>
      </c>
      <c r="BC19" s="63" t="s">
        <v>16</v>
      </c>
      <c r="BE19" s="4"/>
    </row>
    <row r="20" spans="1:57" ht="72.75" customHeight="1">
      <c r="A20" s="63"/>
      <c r="B20" s="63"/>
      <c r="C20" s="63"/>
      <c r="D20" s="63"/>
      <c r="E20" s="63"/>
      <c r="F20" s="63"/>
      <c r="G20" s="63" t="s">
        <v>10</v>
      </c>
      <c r="H20" s="63" t="s">
        <v>10</v>
      </c>
      <c r="I20" s="63" t="s">
        <v>10</v>
      </c>
      <c r="J20" s="63" t="s">
        <v>10</v>
      </c>
      <c r="K20" s="63" t="s">
        <v>28</v>
      </c>
      <c r="L20" s="63" t="s">
        <v>28</v>
      </c>
      <c r="M20" s="63"/>
      <c r="N20" s="63" t="s">
        <v>28</v>
      </c>
      <c r="O20" s="63" t="s">
        <v>8</v>
      </c>
      <c r="P20" s="63"/>
      <c r="Q20" s="63"/>
      <c r="R20" s="63" t="s">
        <v>28</v>
      </c>
      <c r="S20" s="63" t="s">
        <v>9</v>
      </c>
      <c r="T20" s="63" t="s">
        <v>44</v>
      </c>
      <c r="U20" s="63" t="s">
        <v>10</v>
      </c>
      <c r="V20" s="63" t="s">
        <v>9</v>
      </c>
      <c r="W20" s="63" t="s">
        <v>44</v>
      </c>
      <c r="X20" s="63" t="s">
        <v>28</v>
      </c>
      <c r="Y20" s="63" t="s">
        <v>9</v>
      </c>
      <c r="Z20" s="63" t="s">
        <v>44</v>
      </c>
      <c r="AA20" s="63" t="s">
        <v>28</v>
      </c>
      <c r="AB20" s="63" t="s">
        <v>9</v>
      </c>
      <c r="AC20" s="63" t="s">
        <v>44</v>
      </c>
      <c r="AD20" s="63" t="s">
        <v>28</v>
      </c>
      <c r="AE20" s="63" t="s">
        <v>9</v>
      </c>
      <c r="AF20" s="63" t="s">
        <v>44</v>
      </c>
      <c r="AG20" s="63" t="s">
        <v>28</v>
      </c>
      <c r="AH20" s="63" t="s">
        <v>9</v>
      </c>
      <c r="AI20" s="63" t="s">
        <v>44</v>
      </c>
      <c r="AJ20" s="63" t="s">
        <v>45</v>
      </c>
      <c r="AK20" s="63" t="s">
        <v>9</v>
      </c>
      <c r="AL20" s="63" t="s">
        <v>44</v>
      </c>
      <c r="AM20" s="63" t="s">
        <v>28</v>
      </c>
      <c r="AN20" s="63" t="s">
        <v>9</v>
      </c>
      <c r="AO20" s="63" t="s">
        <v>44</v>
      </c>
      <c r="AP20" s="63" t="s">
        <v>28</v>
      </c>
      <c r="AQ20" s="63" t="s">
        <v>9</v>
      </c>
      <c r="AR20" s="63" t="s">
        <v>44</v>
      </c>
      <c r="AS20" s="63" t="s">
        <v>28</v>
      </c>
      <c r="AT20" s="63" t="s">
        <v>9</v>
      </c>
      <c r="AU20" s="63" t="s">
        <v>44</v>
      </c>
      <c r="AV20" s="63" t="s">
        <v>10</v>
      </c>
      <c r="AW20" s="63" t="s">
        <v>9</v>
      </c>
      <c r="AX20" s="63" t="s">
        <v>44</v>
      </c>
      <c r="AY20" s="63" t="s">
        <v>9</v>
      </c>
      <c r="AZ20" s="63" t="s">
        <v>9</v>
      </c>
      <c r="BA20" s="63" t="s">
        <v>9</v>
      </c>
      <c r="BB20" s="63" t="s">
        <v>9</v>
      </c>
      <c r="BC20" s="63" t="s">
        <v>9</v>
      </c>
    </row>
    <row r="21" spans="1:57">
      <c r="A21" s="63">
        <v>1</v>
      </c>
      <c r="B21" s="63">
        <v>2</v>
      </c>
      <c r="C21" s="63">
        <v>3</v>
      </c>
      <c r="D21" s="63">
        <v>4</v>
      </c>
      <c r="E21" s="63">
        <v>5</v>
      </c>
      <c r="F21" s="63">
        <v>6</v>
      </c>
      <c r="G21" s="63">
        <v>7</v>
      </c>
      <c r="H21" s="63">
        <v>8</v>
      </c>
      <c r="I21" s="63">
        <v>9</v>
      </c>
      <c r="J21" s="63">
        <v>10</v>
      </c>
      <c r="K21" s="63">
        <v>11</v>
      </c>
      <c r="L21" s="63">
        <v>12</v>
      </c>
      <c r="M21" s="63">
        <v>13</v>
      </c>
      <c r="N21" s="63">
        <v>14</v>
      </c>
      <c r="O21" s="63">
        <v>15</v>
      </c>
      <c r="P21" s="63">
        <v>16</v>
      </c>
      <c r="Q21" s="63">
        <v>17</v>
      </c>
      <c r="R21" s="63">
        <v>18</v>
      </c>
      <c r="S21" s="63">
        <v>19</v>
      </c>
      <c r="T21" s="63">
        <v>20</v>
      </c>
      <c r="U21" s="63">
        <v>21</v>
      </c>
      <c r="V21" s="63">
        <v>22</v>
      </c>
      <c r="W21" s="63">
        <v>23</v>
      </c>
      <c r="X21" s="63">
        <v>24</v>
      </c>
      <c r="Y21" s="63">
        <v>25</v>
      </c>
      <c r="Z21" s="63">
        <v>26</v>
      </c>
      <c r="AA21" s="63">
        <v>27</v>
      </c>
      <c r="AB21" s="63">
        <v>28</v>
      </c>
      <c r="AC21" s="63">
        <v>29</v>
      </c>
      <c r="AD21" s="63">
        <v>30</v>
      </c>
      <c r="AE21" s="63">
        <v>31</v>
      </c>
      <c r="AF21" s="63">
        <v>32</v>
      </c>
      <c r="AG21" s="63">
        <v>33</v>
      </c>
      <c r="AH21" s="63">
        <v>34</v>
      </c>
      <c r="AI21" s="63">
        <v>35</v>
      </c>
      <c r="AJ21" s="63">
        <v>36</v>
      </c>
      <c r="AK21" s="63">
        <v>37</v>
      </c>
      <c r="AL21" s="63">
        <v>38</v>
      </c>
      <c r="AM21" s="63">
        <v>39</v>
      </c>
      <c r="AN21" s="63">
        <v>40</v>
      </c>
      <c r="AO21" s="63">
        <v>41</v>
      </c>
      <c r="AP21" s="63">
        <v>42</v>
      </c>
      <c r="AQ21" s="63">
        <v>43</v>
      </c>
      <c r="AR21" s="63">
        <v>44</v>
      </c>
      <c r="AS21" s="63">
        <v>45</v>
      </c>
      <c r="AT21" s="63">
        <v>46</v>
      </c>
      <c r="AU21" s="63">
        <v>47</v>
      </c>
      <c r="AV21" s="63">
        <v>48</v>
      </c>
      <c r="AW21" s="63">
        <v>49</v>
      </c>
      <c r="AX21" s="63">
        <v>50</v>
      </c>
      <c r="AY21" s="63">
        <v>51</v>
      </c>
      <c r="AZ21" s="63">
        <v>52</v>
      </c>
      <c r="BA21" s="63">
        <v>53</v>
      </c>
      <c r="BB21" s="63">
        <v>54</v>
      </c>
      <c r="BC21" s="63">
        <v>55</v>
      </c>
      <c r="BE21" s="23">
        <f>BD22+BE22</f>
        <v>640165637.43476558</v>
      </c>
    </row>
    <row r="22" spans="1:57" s="26" customFormat="1" ht="14.25">
      <c r="A22" s="200" t="s">
        <v>32</v>
      </c>
      <c r="B22" s="200"/>
      <c r="C22" s="200"/>
      <c r="D22" s="200"/>
      <c r="E22" s="200"/>
      <c r="F22" s="200"/>
      <c r="G22" s="200"/>
      <c r="H22" s="200"/>
      <c r="I22" s="64"/>
      <c r="J22" s="64"/>
      <c r="K22" s="64"/>
      <c r="L22" s="64"/>
      <c r="M22" s="64"/>
      <c r="N22" s="64"/>
      <c r="O22" s="64"/>
      <c r="P22" s="64"/>
      <c r="Q22" s="64"/>
      <c r="R22" s="24">
        <f>SUM(R23:R67)</f>
        <v>172189.99891662598</v>
      </c>
      <c r="S22" s="24">
        <f>SUM(S23:S67)</f>
        <v>154680146.44140625</v>
      </c>
      <c r="T22" s="24"/>
      <c r="U22" s="25">
        <f>SUM(U23:U67)</f>
        <v>33</v>
      </c>
      <c r="V22" s="24">
        <f>SUM(V23:V67)</f>
        <v>110015529.46875</v>
      </c>
      <c r="W22" s="24"/>
      <c r="X22" s="24">
        <f>SUM(X23:X67)</f>
        <v>23830.179992675781</v>
      </c>
      <c r="Y22" s="24">
        <f>SUM(Y23:Y67)</f>
        <v>76791813</v>
      </c>
      <c r="Z22" s="24"/>
      <c r="AA22" s="24">
        <f>SUM(AA23:AA67)</f>
        <v>5722.3999633789062</v>
      </c>
      <c r="AB22" s="24">
        <f>SUM(AB23:AB67)</f>
        <v>16960285.375</v>
      </c>
      <c r="AC22" s="24"/>
      <c r="AD22" s="24">
        <f>SUM(AD23:AD67)</f>
        <v>63352.500095844269</v>
      </c>
      <c r="AE22" s="24">
        <f>SUM(AE23:AE67)</f>
        <v>74445028.676953122</v>
      </c>
      <c r="AF22" s="24"/>
      <c r="AG22" s="24">
        <f>SUM(AG23:AG67)</f>
        <v>2322.3000106811523</v>
      </c>
      <c r="AH22" s="24">
        <f>SUM(AH23:AH67)</f>
        <v>11849536.46875</v>
      </c>
      <c r="AI22" s="24"/>
      <c r="AJ22" s="24">
        <f>SUM(AJ23:AJ67)</f>
        <v>14536</v>
      </c>
      <c r="AK22" s="24">
        <f>SUM(AK23:AK67)</f>
        <v>2086352.125</v>
      </c>
      <c r="AL22" s="24"/>
      <c r="AM22" s="24">
        <f>SUM(AM23:AM67)</f>
        <v>19202.400146484375</v>
      </c>
      <c r="AN22" s="24">
        <f>SUM(AN23:AN67)</f>
        <v>105156113.25</v>
      </c>
      <c r="AO22" s="24"/>
      <c r="AP22" s="24">
        <f>SUM(AP23:AP67)</f>
        <v>2118</v>
      </c>
      <c r="AQ22" s="24">
        <f>SUM(AQ23:AQ67)</f>
        <v>17367600</v>
      </c>
      <c r="AR22" s="24"/>
      <c r="AS22" s="24">
        <f>SUM(AS23:AS65)</f>
        <v>0</v>
      </c>
      <c r="AT22" s="24">
        <f>SUM(AT23:AT65)</f>
        <v>0</v>
      </c>
      <c r="AU22" s="24"/>
      <c r="AV22" s="25">
        <f>SUM(AV23:AV65)</f>
        <v>9</v>
      </c>
      <c r="AW22" s="24">
        <f>SUM(AW23:AW65)</f>
        <v>17376869.625</v>
      </c>
      <c r="AX22" s="24"/>
      <c r="AY22" s="24">
        <f>SUM(AY23:AY80)</f>
        <v>645618376.43366694</v>
      </c>
      <c r="AZ22" s="24">
        <f>SUM(AZ23:AZ65)</f>
        <v>0</v>
      </c>
      <c r="BA22" s="24">
        <f>SUM(BA23:BA65)</f>
        <v>0</v>
      </c>
      <c r="BB22" s="24">
        <f>SUM(BB23:BB65)</f>
        <v>0</v>
      </c>
      <c r="BC22" s="24">
        <f>SUM(BC23:BC65)</f>
        <v>0</v>
      </c>
      <c r="BD22" s="33">
        <f>S22+V22+Y22+AB22+AE22+AH22+AK22+AN22+AQ22+AT22+AW22</f>
        <v>586729274.43085933</v>
      </c>
      <c r="BE22" s="34">
        <f>SUM(BE23:BE67)</f>
        <v>53436363.00390625</v>
      </c>
    </row>
    <row r="23" spans="1:57">
      <c r="A23" s="63">
        <v>1</v>
      </c>
      <c r="B23" s="9" t="s">
        <v>49</v>
      </c>
      <c r="C23" s="4">
        <v>1970</v>
      </c>
      <c r="D23" s="4" t="s">
        <v>17</v>
      </c>
      <c r="E23" s="4">
        <v>2</v>
      </c>
      <c r="F23" s="4">
        <v>2</v>
      </c>
      <c r="G23" s="4">
        <v>16</v>
      </c>
      <c r="H23" s="4">
        <v>3</v>
      </c>
      <c r="I23" s="63">
        <f>G23-H23</f>
        <v>13</v>
      </c>
      <c r="J23" s="63">
        <v>0</v>
      </c>
      <c r="K23" s="8">
        <v>763.9</v>
      </c>
      <c r="L23" s="8">
        <v>705</v>
      </c>
      <c r="M23" s="10">
        <v>137.1</v>
      </c>
      <c r="N23" s="10">
        <f>L23-M23</f>
        <v>567.9</v>
      </c>
      <c r="O23" s="6">
        <v>44</v>
      </c>
      <c r="P23" s="63" t="s">
        <v>271</v>
      </c>
      <c r="Q23" s="63" t="s">
        <v>271</v>
      </c>
      <c r="R23" s="27">
        <f>'2021'!BX15+'2021'!CA15+'2021'!CD15</f>
        <v>2115</v>
      </c>
      <c r="S23" s="27">
        <f>'2021'!BZ15+'2021'!CC15+'2021'!CF15</f>
        <v>970094.09375</v>
      </c>
      <c r="T23" s="28">
        <v>44561</v>
      </c>
      <c r="U23" s="63"/>
      <c r="V23" s="63"/>
      <c r="W23" s="63"/>
      <c r="X23" s="27">
        <f>'2021'!AH15</f>
        <v>532</v>
      </c>
      <c r="Y23" s="27">
        <f>'2021'!AJ15</f>
        <v>3123244.25</v>
      </c>
      <c r="Z23" s="28">
        <v>44561</v>
      </c>
      <c r="AA23" s="63"/>
      <c r="AB23" s="27"/>
      <c r="AC23" s="63"/>
      <c r="AD23" s="27">
        <f>'2021'!V15+'2021'!Y15+'2021'!AB15+'2021'!AE15</f>
        <v>681.20000004768372</v>
      </c>
      <c r="AE23" s="27">
        <f>'2021'!X15+'2021'!AA15+'2021'!AD15+'2021'!AG15</f>
        <v>744019.1875</v>
      </c>
      <c r="AF23" s="28">
        <v>44561</v>
      </c>
      <c r="AG23" s="63"/>
      <c r="AH23" s="27"/>
      <c r="AI23" s="63"/>
      <c r="AJ23" s="63"/>
      <c r="AK23" s="63"/>
      <c r="AL23" s="63"/>
      <c r="AM23" s="27">
        <f>'2021'!J15</f>
        <v>666</v>
      </c>
      <c r="AN23" s="27">
        <f>'2021'!L15</f>
        <v>3518338.25</v>
      </c>
      <c r="AO23" s="28">
        <v>44561</v>
      </c>
      <c r="AP23" s="63"/>
      <c r="AQ23" s="63"/>
      <c r="AR23" s="63"/>
      <c r="AS23" s="63"/>
      <c r="AT23" s="63"/>
      <c r="AU23" s="63"/>
      <c r="AV23" s="63"/>
      <c r="AW23" s="27"/>
      <c r="AX23" s="63"/>
      <c r="AY23" s="27">
        <f>S23+Y23+AE23+AN23+BE23</f>
        <v>9119406.359375</v>
      </c>
      <c r="AZ23" s="27"/>
      <c r="BA23" s="27"/>
      <c r="BB23" s="27"/>
      <c r="BC23" s="27"/>
      <c r="BE23" s="23">
        <f>'2021'!EB15+'2021'!EE15</f>
        <v>763710.578125</v>
      </c>
    </row>
    <row r="24" spans="1:57">
      <c r="A24" s="63">
        <v>2</v>
      </c>
      <c r="B24" s="9" t="s">
        <v>50</v>
      </c>
      <c r="C24" s="4">
        <v>1975</v>
      </c>
      <c r="D24" s="4" t="s">
        <v>17</v>
      </c>
      <c r="E24" s="4">
        <v>2</v>
      </c>
      <c r="F24" s="4">
        <v>2</v>
      </c>
      <c r="G24" s="4">
        <v>16</v>
      </c>
      <c r="H24" s="4">
        <v>3</v>
      </c>
      <c r="I24" s="63">
        <f>G24-H24</f>
        <v>13</v>
      </c>
      <c r="J24" s="63">
        <v>0</v>
      </c>
      <c r="K24" s="8">
        <v>791.5</v>
      </c>
      <c r="L24" s="8">
        <v>732.1</v>
      </c>
      <c r="M24" s="10">
        <v>158.80000000000001</v>
      </c>
      <c r="N24" s="10">
        <f>L24-M24</f>
        <v>573.29999999999995</v>
      </c>
      <c r="O24" s="6">
        <v>48</v>
      </c>
      <c r="P24" s="63" t="s">
        <v>271</v>
      </c>
      <c r="Q24" s="63" t="s">
        <v>271</v>
      </c>
      <c r="R24" s="27">
        <f>'2021'!BX16+'2021'!CA16+'2021'!CD16</f>
        <v>2196.2999267578125</v>
      </c>
      <c r="S24" s="27">
        <f>'2021'!BZ16+'2021'!CC16+'2021'!CF16</f>
        <v>1007384.21875</v>
      </c>
      <c r="T24" s="28">
        <v>44561</v>
      </c>
      <c r="U24" s="63"/>
      <c r="V24" s="63"/>
      <c r="W24" s="63"/>
      <c r="X24" s="27">
        <f>'2021'!AH16</f>
        <v>556</v>
      </c>
      <c r="Y24" s="27">
        <f>'2021'!AJ16</f>
        <v>3264142.5</v>
      </c>
      <c r="Z24" s="28">
        <v>44561</v>
      </c>
      <c r="AA24" s="63"/>
      <c r="AB24" s="27"/>
      <c r="AC24" s="63"/>
      <c r="AD24" s="27">
        <f>'2021'!V16+'2021'!Y15+'2021'!AB15+'2021'!AE15</f>
        <v>681.20000004768372</v>
      </c>
      <c r="AE24" s="27">
        <f>'2021'!X16+'2021'!AA16+'2021'!AD16+'2021'!AG16</f>
        <v>756787.375</v>
      </c>
      <c r="AF24" s="28">
        <v>44561</v>
      </c>
      <c r="AG24" s="63"/>
      <c r="AH24" s="27"/>
      <c r="AI24" s="63"/>
      <c r="AJ24" s="63"/>
      <c r="AK24" s="63"/>
      <c r="AL24" s="63"/>
      <c r="AM24" s="27">
        <f>'2021'!J16</f>
        <v>686</v>
      </c>
      <c r="AN24" s="27">
        <f>'2021'!L16</f>
        <v>3623994</v>
      </c>
      <c r="AO24" s="28">
        <v>44561</v>
      </c>
      <c r="AP24" s="63"/>
      <c r="AQ24" s="63"/>
      <c r="AR24" s="63"/>
      <c r="AS24" s="63"/>
      <c r="AT24" s="63"/>
      <c r="AU24" s="63"/>
      <c r="AV24" s="63"/>
      <c r="AW24" s="27"/>
      <c r="AX24" s="63"/>
      <c r="AY24" s="27">
        <f>S24+Y24+AE24+AN24+BE24</f>
        <v>9443129.0625</v>
      </c>
      <c r="AZ24" s="27"/>
      <c r="BA24" s="27"/>
      <c r="BB24" s="27"/>
      <c r="BC24" s="27"/>
      <c r="BE24" s="23">
        <f>'2021'!EB16+'2021'!EE16</f>
        <v>790820.96875</v>
      </c>
    </row>
    <row r="25" spans="1:57">
      <c r="A25" s="63">
        <v>3</v>
      </c>
      <c r="B25" s="9" t="s">
        <v>51</v>
      </c>
      <c r="C25" s="4">
        <v>1974</v>
      </c>
      <c r="D25" s="4" t="s">
        <v>17</v>
      </c>
      <c r="E25" s="4">
        <v>2</v>
      </c>
      <c r="F25" s="4">
        <v>2</v>
      </c>
      <c r="G25" s="4">
        <v>16</v>
      </c>
      <c r="H25" s="4">
        <v>6</v>
      </c>
      <c r="I25" s="63">
        <f>G25-H25</f>
        <v>10</v>
      </c>
      <c r="J25" s="63">
        <v>0</v>
      </c>
      <c r="K25" s="8">
        <v>797.3</v>
      </c>
      <c r="L25" s="11">
        <v>739.3</v>
      </c>
      <c r="M25" s="10">
        <v>270.10000000000002</v>
      </c>
      <c r="N25" s="10">
        <f>L25-M25</f>
        <v>469.19999999999993</v>
      </c>
      <c r="O25" s="6">
        <v>47</v>
      </c>
      <c r="P25" s="63" t="s">
        <v>271</v>
      </c>
      <c r="Q25" s="63" t="s">
        <v>271</v>
      </c>
      <c r="R25" s="63"/>
      <c r="S25" s="27"/>
      <c r="T25" s="63"/>
      <c r="U25" s="63"/>
      <c r="V25" s="63"/>
      <c r="W25" s="63"/>
      <c r="X25" s="63"/>
      <c r="Y25" s="27"/>
      <c r="Z25" s="63"/>
      <c r="AA25" s="63"/>
      <c r="AB25" s="27"/>
      <c r="AC25" s="63"/>
      <c r="AD25" s="63"/>
      <c r="AE25" s="27"/>
      <c r="AF25" s="63"/>
      <c r="AG25" s="63"/>
      <c r="AH25" s="27"/>
      <c r="AI25" s="63"/>
      <c r="AJ25" s="27">
        <f>'2020'!CA5</f>
        <v>3256</v>
      </c>
      <c r="AK25" s="27">
        <f>'2020'!CC5</f>
        <v>467333.6875</v>
      </c>
      <c r="AL25" s="28">
        <v>44196</v>
      </c>
      <c r="AM25" s="63"/>
      <c r="AN25" s="63"/>
      <c r="AO25" s="28">
        <v>44196</v>
      </c>
      <c r="AP25" s="27">
        <f>'2020'!AQ5</f>
        <v>524</v>
      </c>
      <c r="AQ25" s="27">
        <f>'2020'!AS5</f>
        <v>4296800</v>
      </c>
      <c r="AR25" s="28">
        <v>44196</v>
      </c>
      <c r="AS25" s="63"/>
      <c r="AT25" s="63"/>
      <c r="AU25" s="63"/>
      <c r="AV25" s="63"/>
      <c r="AW25" s="27"/>
      <c r="AX25" s="63"/>
      <c r="AY25" s="27">
        <f>BE25+AK25+AQ25</f>
        <v>5156861.2109375</v>
      </c>
      <c r="AZ25" s="27"/>
      <c r="BA25" s="27"/>
      <c r="BB25" s="27"/>
      <c r="BC25" s="27"/>
      <c r="BE25" s="23">
        <f>'2020'!BW5+'2020'!BZ5</f>
        <v>392727.5234375</v>
      </c>
    </row>
    <row r="26" spans="1:57">
      <c r="A26" s="63">
        <v>4</v>
      </c>
      <c r="B26" s="9" t="s">
        <v>52</v>
      </c>
      <c r="C26" s="4">
        <v>1974</v>
      </c>
      <c r="D26" s="4" t="s">
        <v>17</v>
      </c>
      <c r="E26" s="4">
        <v>2</v>
      </c>
      <c r="F26" s="4">
        <v>2</v>
      </c>
      <c r="G26" s="4">
        <v>16</v>
      </c>
      <c r="H26" s="4">
        <v>4</v>
      </c>
      <c r="I26" s="63">
        <f>G26-H26</f>
        <v>12</v>
      </c>
      <c r="J26" s="63">
        <v>0</v>
      </c>
      <c r="K26" s="8">
        <v>775.2</v>
      </c>
      <c r="L26" s="11">
        <v>717.2</v>
      </c>
      <c r="M26" s="10">
        <v>179.8</v>
      </c>
      <c r="N26" s="10">
        <f>L26-M26</f>
        <v>537.40000000000009</v>
      </c>
      <c r="O26" s="6">
        <v>44</v>
      </c>
      <c r="P26" s="63" t="s">
        <v>271</v>
      </c>
      <c r="Q26" s="63" t="s">
        <v>271</v>
      </c>
      <c r="R26" s="63"/>
      <c r="S26" s="27"/>
      <c r="T26" s="63"/>
      <c r="U26" s="63"/>
      <c r="V26" s="63"/>
      <c r="W26" s="63"/>
      <c r="X26" s="63"/>
      <c r="Y26" s="27"/>
      <c r="Z26" s="63"/>
      <c r="AA26" s="63"/>
      <c r="AB26" s="27"/>
      <c r="AC26" s="63"/>
      <c r="AD26" s="63"/>
      <c r="AE26" s="27"/>
      <c r="AF26" s="63"/>
      <c r="AG26" s="63"/>
      <c r="AH26" s="27"/>
      <c r="AI26" s="63"/>
      <c r="AJ26" s="27">
        <f>'2020'!CA6</f>
        <v>3256</v>
      </c>
      <c r="AK26" s="27">
        <f>'2020'!CC6</f>
        <v>467333.6875</v>
      </c>
      <c r="AL26" s="28">
        <v>44196</v>
      </c>
      <c r="AM26" s="63"/>
      <c r="AN26" s="63"/>
      <c r="AO26" s="28">
        <v>44196</v>
      </c>
      <c r="AP26" s="27">
        <f>'2020'!AQ6</f>
        <v>524</v>
      </c>
      <c r="AQ26" s="27">
        <f>'2020'!AS6</f>
        <v>4296800</v>
      </c>
      <c r="AR26" s="28">
        <v>44196</v>
      </c>
      <c r="AS26" s="63"/>
      <c r="AT26" s="63"/>
      <c r="AU26" s="63"/>
      <c r="AV26" s="63"/>
      <c r="AW26" s="27"/>
      <c r="AX26" s="63"/>
      <c r="AY26" s="27">
        <f>BE26+AK26+AQ26</f>
        <v>5156861.2109375</v>
      </c>
      <c r="AZ26" s="27"/>
      <c r="BA26" s="27"/>
      <c r="BB26" s="27"/>
      <c r="BC26" s="27"/>
      <c r="BE26" s="23">
        <f>'2020'!BW6+'2020'!BZ6</f>
        <v>392727.5234375</v>
      </c>
    </row>
    <row r="27" spans="1:57">
      <c r="A27" s="63">
        <v>5</v>
      </c>
      <c r="B27" s="9" t="s">
        <v>53</v>
      </c>
      <c r="C27" s="4">
        <v>1974</v>
      </c>
      <c r="D27" s="4" t="s">
        <v>17</v>
      </c>
      <c r="E27" s="4">
        <v>2</v>
      </c>
      <c r="F27" s="4">
        <v>2</v>
      </c>
      <c r="G27" s="4">
        <v>16</v>
      </c>
      <c r="H27" s="4">
        <v>7</v>
      </c>
      <c r="I27" s="63">
        <f>G27-H27</f>
        <v>9</v>
      </c>
      <c r="J27" s="63">
        <v>0</v>
      </c>
      <c r="K27" s="8">
        <v>790.4</v>
      </c>
      <c r="L27" s="11">
        <v>732.4</v>
      </c>
      <c r="M27" s="10">
        <v>344.8</v>
      </c>
      <c r="N27" s="10">
        <f>L27-M27</f>
        <v>387.59999999999997</v>
      </c>
      <c r="O27" s="6">
        <v>53</v>
      </c>
      <c r="P27" s="63" t="s">
        <v>271</v>
      </c>
      <c r="Q27" s="63" t="s">
        <v>271</v>
      </c>
      <c r="R27" s="63"/>
      <c r="S27" s="27"/>
      <c r="T27" s="63"/>
      <c r="U27" s="63"/>
      <c r="V27" s="63"/>
      <c r="W27" s="63"/>
      <c r="X27" s="63"/>
      <c r="Y27" s="27"/>
      <c r="Z27" s="63"/>
      <c r="AA27" s="63"/>
      <c r="AB27" s="27"/>
      <c r="AC27" s="63"/>
      <c r="AD27" s="63"/>
      <c r="AE27" s="27"/>
      <c r="AF27" s="63"/>
      <c r="AG27" s="63"/>
      <c r="AH27" s="27"/>
      <c r="AI27" s="63"/>
      <c r="AJ27" s="27">
        <f>'2020'!CA7</f>
        <v>3256</v>
      </c>
      <c r="AK27" s="27">
        <f>'2020'!CC7</f>
        <v>467333.6875</v>
      </c>
      <c r="AL27" s="28">
        <v>44196</v>
      </c>
      <c r="AM27" s="63"/>
      <c r="AN27" s="63"/>
      <c r="AO27" s="28">
        <v>44196</v>
      </c>
      <c r="AP27" s="27">
        <f>'2020'!AQ7</f>
        <v>524</v>
      </c>
      <c r="AQ27" s="27">
        <f>'2020'!AS7</f>
        <v>4296800</v>
      </c>
      <c r="AR27" s="28">
        <v>44196</v>
      </c>
      <c r="AS27" s="63"/>
      <c r="AT27" s="63"/>
      <c r="AU27" s="63"/>
      <c r="AV27" s="63"/>
      <c r="AW27" s="27"/>
      <c r="AX27" s="63"/>
      <c r="AY27" s="27">
        <f>BE27+AK27+AQ27</f>
        <v>5156861.2109375</v>
      </c>
      <c r="AZ27" s="27"/>
      <c r="BA27" s="27"/>
      <c r="BB27" s="27"/>
      <c r="BC27" s="27"/>
      <c r="BE27" s="23">
        <f>'2020'!BW7+'2020'!BZ7</f>
        <v>392727.5234375</v>
      </c>
    </row>
    <row r="28" spans="1:57">
      <c r="A28" s="201">
        <v>6</v>
      </c>
      <c r="B28" s="204" t="s">
        <v>54</v>
      </c>
      <c r="C28" s="4">
        <v>1966</v>
      </c>
      <c r="D28" s="4" t="s">
        <v>17</v>
      </c>
      <c r="E28" s="4">
        <v>2</v>
      </c>
      <c r="F28" s="4">
        <v>2</v>
      </c>
      <c r="G28" s="4">
        <v>15</v>
      </c>
      <c r="H28" s="4">
        <v>0</v>
      </c>
      <c r="I28" s="63">
        <f t="shared" ref="I28" si="0">G28-H28</f>
        <v>15</v>
      </c>
      <c r="J28" s="63">
        <v>0</v>
      </c>
      <c r="K28" s="8">
        <v>696.5</v>
      </c>
      <c r="L28" s="11">
        <v>602.4</v>
      </c>
      <c r="M28" s="10">
        <v>0</v>
      </c>
      <c r="N28" s="10">
        <f t="shared" ref="N28" si="1">L28-M28</f>
        <v>602.4</v>
      </c>
      <c r="O28" s="6">
        <v>33</v>
      </c>
      <c r="P28" s="63" t="s">
        <v>271</v>
      </c>
      <c r="Q28" s="63" t="s">
        <v>271</v>
      </c>
      <c r="R28" s="27">
        <f>'2021'!AT14+'2021'!AW14+'2021'!AZ14+'2021'!BC14+'2021'!BF14+'2021'!BI14+'2021'!BL14+'2021'!BO14+'2021'!BR14+'2021'!BU14+'2021'!CP14+'2021'!CS14</f>
        <v>6051.0001831054687</v>
      </c>
      <c r="S28" s="27">
        <f>'2021'!AV14+'2021'!AY14+'2021'!BB14+'2021'!BE14+'2021'!BH14+'2021'!BK14+'2021'!BN14+'2021'!BQ14+'2021'!BT14+'2021'!BW14+'2021'!CO14+'2021'!CR14+'2021'!CU14+'2021'!CX14</f>
        <v>9509409.84375</v>
      </c>
      <c r="T28" s="28">
        <v>44561</v>
      </c>
      <c r="U28" s="63"/>
      <c r="V28" s="63"/>
      <c r="W28" s="63"/>
      <c r="X28" s="63"/>
      <c r="Y28" s="27"/>
      <c r="Z28" s="63"/>
      <c r="AA28" s="63"/>
      <c r="AB28" s="27"/>
      <c r="AC28" s="63"/>
      <c r="AD28" s="63"/>
      <c r="AE28" s="27"/>
      <c r="AF28" s="63"/>
      <c r="AG28" s="63"/>
      <c r="AH28" s="27"/>
      <c r="AI28" s="63"/>
      <c r="AJ28" s="27"/>
      <c r="AK28" s="27"/>
      <c r="AL28" s="28"/>
      <c r="AM28" s="63"/>
      <c r="AN28" s="63"/>
      <c r="AO28" s="28"/>
      <c r="AP28" s="27"/>
      <c r="AQ28" s="27"/>
      <c r="AR28" s="28"/>
      <c r="AS28" s="63"/>
      <c r="AT28" s="63"/>
      <c r="AU28" s="63"/>
      <c r="AV28" s="63"/>
      <c r="AW28" s="27"/>
      <c r="AX28" s="63"/>
      <c r="AY28" s="27">
        <f>S28+BE28</f>
        <v>10378569.90625</v>
      </c>
      <c r="AZ28" s="27"/>
      <c r="BA28" s="27"/>
      <c r="BB28" s="27"/>
      <c r="BC28" s="27"/>
      <c r="BE28" s="23">
        <f>'2021'!EB14+'2021'!EE14</f>
        <v>869160.0625</v>
      </c>
    </row>
    <row r="29" spans="1:57">
      <c r="A29" s="202"/>
      <c r="B29" s="205"/>
      <c r="C29" s="4">
        <v>1966</v>
      </c>
      <c r="D29" s="4" t="s">
        <v>17</v>
      </c>
      <c r="E29" s="4">
        <v>2</v>
      </c>
      <c r="F29" s="4">
        <v>2</v>
      </c>
      <c r="G29" s="4">
        <v>15</v>
      </c>
      <c r="H29" s="4">
        <v>0</v>
      </c>
      <c r="I29" s="63">
        <f t="shared" ref="I29:I38" si="2">G29-H29</f>
        <v>15</v>
      </c>
      <c r="J29" s="63">
        <v>0</v>
      </c>
      <c r="K29" s="8">
        <v>696.5</v>
      </c>
      <c r="L29" s="11">
        <v>602.4</v>
      </c>
      <c r="M29" s="10">
        <v>0</v>
      </c>
      <c r="N29" s="10">
        <f t="shared" ref="N29:N38" si="3">L29-M29</f>
        <v>602.4</v>
      </c>
      <c r="O29" s="6">
        <v>33</v>
      </c>
      <c r="P29" s="63" t="s">
        <v>271</v>
      </c>
      <c r="Q29" s="63" t="s">
        <v>271</v>
      </c>
      <c r="R29" s="27">
        <f>'2020'!AT19+'2020'!AW19+'2020'!AZ19</f>
        <v>1807.2000732421875</v>
      </c>
      <c r="S29" s="27">
        <f>'2020'!AV19+'2020'!AY19+'2020'!BB19</f>
        <v>801595.59375</v>
      </c>
      <c r="T29" s="28">
        <v>44196</v>
      </c>
      <c r="U29" s="27"/>
      <c r="V29" s="27"/>
      <c r="W29" s="28"/>
      <c r="X29" s="27">
        <f>'2020'!AH19+'2020'!AK19+'2020'!AN19</f>
        <v>1503</v>
      </c>
      <c r="Y29" s="27">
        <f>'2020'!AJ19+'2020'!AM19+'2020'!AP19</f>
        <v>3777595.875</v>
      </c>
      <c r="Z29" s="28">
        <v>44196</v>
      </c>
      <c r="AA29" s="63"/>
      <c r="AB29" s="27"/>
      <c r="AC29" s="63"/>
      <c r="AD29" s="27">
        <f>'2020'!M19+'2020'!P19+'2020'!S19+'2020'!V19+'2020'!Y19</f>
        <v>673</v>
      </c>
      <c r="AE29" s="27">
        <f>'2020'!O19+'2020'!R19+'2020'!U19+'2020'!X19+'2020'!AA19</f>
        <v>941084.36906250007</v>
      </c>
      <c r="AF29" s="28">
        <v>44196</v>
      </c>
      <c r="AG29" s="27">
        <f>'2020'!BC19</f>
        <v>94</v>
      </c>
      <c r="AH29" s="27">
        <f>'2020'!BE19</f>
        <v>394915.625</v>
      </c>
      <c r="AI29" s="28">
        <v>44196</v>
      </c>
      <c r="AJ29" s="63"/>
      <c r="AK29" s="63"/>
      <c r="AL29" s="63"/>
      <c r="AM29" s="27">
        <f>'2020'!D19</f>
        <v>630</v>
      </c>
      <c r="AN29" s="27">
        <f>'2020'!F19</f>
        <v>3157642</v>
      </c>
      <c r="AO29" s="28">
        <v>44196</v>
      </c>
      <c r="AP29" s="63"/>
      <c r="AQ29" s="63"/>
      <c r="AR29" s="63"/>
      <c r="AS29" s="63"/>
      <c r="AT29" s="63"/>
      <c r="AU29" s="63"/>
      <c r="AV29" s="63"/>
      <c r="AW29" s="27"/>
      <c r="AX29" s="63"/>
      <c r="AY29" s="27">
        <f>S29+Y29+AE29+AH29+AN29+BE29</f>
        <v>9902090.4159375001</v>
      </c>
      <c r="AZ29" s="27"/>
      <c r="BA29" s="27"/>
      <c r="BB29" s="27"/>
      <c r="BC29" s="27"/>
      <c r="BE29" s="23">
        <f>'2020'!BW19+'2020'!BZ19</f>
        <v>829256.953125</v>
      </c>
    </row>
    <row r="30" spans="1:57">
      <c r="A30" s="63">
        <v>7</v>
      </c>
      <c r="B30" s="9" t="s">
        <v>55</v>
      </c>
      <c r="C30" s="4">
        <v>1962</v>
      </c>
      <c r="D30" s="4" t="s">
        <v>63</v>
      </c>
      <c r="E30" s="4">
        <v>4</v>
      </c>
      <c r="F30" s="4">
        <v>4</v>
      </c>
      <c r="G30" s="4">
        <v>48</v>
      </c>
      <c r="H30" s="4">
        <v>10</v>
      </c>
      <c r="I30" s="63">
        <f t="shared" si="2"/>
        <v>38</v>
      </c>
      <c r="J30" s="63">
        <v>0</v>
      </c>
      <c r="K30" s="8">
        <v>3683.19</v>
      </c>
      <c r="L30" s="11">
        <v>2684.39</v>
      </c>
      <c r="M30" s="10">
        <v>570.29999999999995</v>
      </c>
      <c r="N30" s="10">
        <f t="shared" si="3"/>
        <v>2114.09</v>
      </c>
      <c r="O30" s="6">
        <v>139</v>
      </c>
      <c r="P30" s="63" t="s">
        <v>271</v>
      </c>
      <c r="Q30" s="63" t="s">
        <v>271</v>
      </c>
      <c r="R30" s="27">
        <f>'2021'!BX17+'2021'!CA17+'2021'!CD17</f>
        <v>8053.169677734375</v>
      </c>
      <c r="S30" s="27">
        <f>'2021'!BZ17+'2021'!CC17+'2021'!CF17</f>
        <v>4202895.625</v>
      </c>
      <c r="T30" s="28">
        <v>44561</v>
      </c>
      <c r="U30" s="63"/>
      <c r="V30" s="63"/>
      <c r="W30" s="63"/>
      <c r="X30" s="63"/>
      <c r="Y30" s="27"/>
      <c r="Z30" s="63"/>
      <c r="AA30" s="63"/>
      <c r="AB30" s="27"/>
      <c r="AC30" s="63"/>
      <c r="AD30" s="27">
        <f>'2021'!S17+'2021'!V17+'2021'!AB17+'2021'!AE17</f>
        <v>2530</v>
      </c>
      <c r="AE30" s="27">
        <f>'2021'!U17+'2021'!X17+'2021'!AD17+'2021'!AG17</f>
        <v>3910931.96875</v>
      </c>
      <c r="AF30" s="28">
        <v>44926</v>
      </c>
      <c r="AG30" s="63"/>
      <c r="AH30" s="27"/>
      <c r="AI30" s="63"/>
      <c r="AJ30" s="63"/>
      <c r="AK30" s="63"/>
      <c r="AL30" s="63"/>
      <c r="AM30" s="27">
        <f>'2021'!M17</f>
        <v>2327</v>
      </c>
      <c r="AN30" s="27">
        <f>'2021'!O17</f>
        <v>12237158</v>
      </c>
      <c r="AO30" s="28">
        <v>44561</v>
      </c>
      <c r="AP30" s="63"/>
      <c r="AQ30" s="63"/>
      <c r="AR30" s="63"/>
      <c r="AS30" s="63"/>
      <c r="AT30" s="63"/>
      <c r="AU30" s="63"/>
      <c r="AV30" s="63"/>
      <c r="AW30" s="27"/>
      <c r="AX30" s="63"/>
      <c r="AY30" s="27">
        <f>S30+AE30+AN30+BE30</f>
        <v>22211065.6875</v>
      </c>
      <c r="AZ30" s="27"/>
      <c r="BA30" s="27"/>
      <c r="BB30" s="27"/>
      <c r="BC30" s="27"/>
      <c r="BE30" s="23">
        <f>'2021'!EB17+'2021'!EE17</f>
        <v>1860080.09375</v>
      </c>
    </row>
    <row r="31" spans="1:57">
      <c r="A31" s="63">
        <v>8</v>
      </c>
      <c r="B31" s="9" t="s">
        <v>56</v>
      </c>
      <c r="C31" s="4">
        <v>1977</v>
      </c>
      <c r="D31" s="4" t="s">
        <v>18</v>
      </c>
      <c r="E31" s="4">
        <v>7</v>
      </c>
      <c r="F31" s="4">
        <v>4</v>
      </c>
      <c r="G31" s="4">
        <v>112</v>
      </c>
      <c r="H31" s="4">
        <v>20</v>
      </c>
      <c r="I31" s="63">
        <f t="shared" si="2"/>
        <v>92</v>
      </c>
      <c r="J31" s="63">
        <v>0</v>
      </c>
      <c r="K31" s="8">
        <v>7237.8</v>
      </c>
      <c r="L31" s="11">
        <v>5580.5</v>
      </c>
      <c r="M31" s="10">
        <v>1004.68</v>
      </c>
      <c r="N31" s="10">
        <f t="shared" si="3"/>
        <v>4575.82</v>
      </c>
      <c r="O31" s="6">
        <v>305</v>
      </c>
      <c r="P31" s="63" t="s">
        <v>271</v>
      </c>
      <c r="Q31" s="63" t="s">
        <v>271</v>
      </c>
      <c r="R31" s="63"/>
      <c r="S31" s="27"/>
      <c r="T31" s="63"/>
      <c r="U31" s="63"/>
      <c r="V31" s="63"/>
      <c r="W31" s="63"/>
      <c r="X31" s="63"/>
      <c r="Y31" s="27"/>
      <c r="Z31" s="63"/>
      <c r="AA31" s="63"/>
      <c r="AB31" s="27"/>
      <c r="AC31" s="63"/>
      <c r="AD31" s="27">
        <f>'2020'!V22+'2020'!AB22</f>
        <v>4438</v>
      </c>
      <c r="AE31" s="27">
        <f>'2020'!X22+'2020'!AD22</f>
        <v>7395367.34375</v>
      </c>
      <c r="AF31" s="28">
        <v>44196</v>
      </c>
      <c r="AG31" s="63"/>
      <c r="AH31" s="27"/>
      <c r="AI31" s="63"/>
      <c r="AJ31" s="63"/>
      <c r="AK31" s="63"/>
      <c r="AL31" s="63"/>
      <c r="AM31" s="63"/>
      <c r="AN31" s="27"/>
      <c r="AO31" s="63"/>
      <c r="AP31" s="63"/>
      <c r="AQ31" s="63"/>
      <c r="AR31" s="63"/>
      <c r="AS31" s="63"/>
      <c r="AT31" s="63"/>
      <c r="AU31" s="63"/>
      <c r="AV31" s="63"/>
      <c r="AW31" s="27"/>
      <c r="AX31" s="63"/>
      <c r="AY31" s="27">
        <f>AE31+BE31</f>
        <v>8071303.921875</v>
      </c>
      <c r="AZ31" s="27"/>
      <c r="BA31" s="27"/>
      <c r="BB31" s="27"/>
      <c r="BC31" s="27"/>
      <c r="BE31" s="23">
        <f>'2020'!BW22+'2020'!BZ22</f>
        <v>675936.578125</v>
      </c>
    </row>
    <row r="32" spans="1:57">
      <c r="A32" s="63">
        <v>9</v>
      </c>
      <c r="B32" s="9" t="s">
        <v>57</v>
      </c>
      <c r="C32" s="4">
        <v>1977</v>
      </c>
      <c r="D32" s="4" t="s">
        <v>18</v>
      </c>
      <c r="E32" s="4">
        <v>5</v>
      </c>
      <c r="F32" s="4">
        <v>2</v>
      </c>
      <c r="G32" s="4">
        <v>40</v>
      </c>
      <c r="H32" s="4">
        <v>9</v>
      </c>
      <c r="I32" s="63">
        <f t="shared" si="2"/>
        <v>31</v>
      </c>
      <c r="J32" s="63">
        <v>0</v>
      </c>
      <c r="K32" s="8">
        <v>2778.1</v>
      </c>
      <c r="L32" s="11">
        <v>2014.8</v>
      </c>
      <c r="M32" s="10">
        <v>478.3</v>
      </c>
      <c r="N32" s="10">
        <f t="shared" si="3"/>
        <v>1536.5</v>
      </c>
      <c r="O32" s="6">
        <v>102</v>
      </c>
      <c r="P32" s="63" t="s">
        <v>271</v>
      </c>
      <c r="Q32" s="63" t="s">
        <v>271</v>
      </c>
      <c r="R32" s="63"/>
      <c r="S32" s="27"/>
      <c r="T32" s="63"/>
      <c r="U32" s="63"/>
      <c r="V32" s="63"/>
      <c r="W32" s="63"/>
      <c r="X32" s="63"/>
      <c r="Y32" s="27"/>
      <c r="Z32" s="63"/>
      <c r="AA32" s="63"/>
      <c r="AB32" s="27"/>
      <c r="AC32" s="63"/>
      <c r="AD32" s="27">
        <f>'2020'!V24+'2020'!AB24</f>
        <v>1870</v>
      </c>
      <c r="AE32" s="27">
        <f>'2020'!X23+'2020'!AD23</f>
        <v>3144899.171875</v>
      </c>
      <c r="AF32" s="28">
        <v>44196</v>
      </c>
      <c r="AG32" s="63"/>
      <c r="AH32" s="27"/>
      <c r="AI32" s="63"/>
      <c r="AJ32" s="63"/>
      <c r="AK32" s="63"/>
      <c r="AL32" s="63"/>
      <c r="AM32" s="63"/>
      <c r="AN32" s="27"/>
      <c r="AO32" s="63"/>
      <c r="AP32" s="63"/>
      <c r="AQ32" s="63"/>
      <c r="AR32" s="63"/>
      <c r="AS32" s="63"/>
      <c r="AT32" s="63"/>
      <c r="AU32" s="63"/>
      <c r="AV32" s="63"/>
      <c r="AW32" s="27"/>
      <c r="AX32" s="63"/>
      <c r="AY32" s="27">
        <f>AE32+BE32</f>
        <v>3432342.953125</v>
      </c>
      <c r="AZ32" s="27"/>
      <c r="BA32" s="27"/>
      <c r="BB32" s="27"/>
      <c r="BC32" s="27"/>
      <c r="BE32" s="23">
        <f>'2020'!BW23+'2020'!BZ23</f>
        <v>287443.78125</v>
      </c>
    </row>
    <row r="33" spans="1:57">
      <c r="A33" s="63">
        <v>10</v>
      </c>
      <c r="B33" s="9" t="s">
        <v>58</v>
      </c>
      <c r="C33" s="4">
        <v>1977</v>
      </c>
      <c r="D33" s="4" t="s">
        <v>18</v>
      </c>
      <c r="E33" s="4">
        <v>5</v>
      </c>
      <c r="F33" s="4">
        <v>2</v>
      </c>
      <c r="G33" s="4">
        <v>40</v>
      </c>
      <c r="H33" s="4">
        <v>7</v>
      </c>
      <c r="I33" s="63">
        <f t="shared" si="2"/>
        <v>33</v>
      </c>
      <c r="J33" s="63">
        <v>0</v>
      </c>
      <c r="K33" s="8">
        <v>2779.3</v>
      </c>
      <c r="L33" s="11">
        <v>2016</v>
      </c>
      <c r="M33" s="10">
        <v>377.3</v>
      </c>
      <c r="N33" s="10">
        <f t="shared" si="3"/>
        <v>1638.7</v>
      </c>
      <c r="O33" s="6">
        <v>106</v>
      </c>
      <c r="P33" s="63" t="s">
        <v>271</v>
      </c>
      <c r="Q33" s="63" t="s">
        <v>271</v>
      </c>
      <c r="R33" s="63"/>
      <c r="S33" s="27"/>
      <c r="T33" s="63"/>
      <c r="U33" s="63"/>
      <c r="V33" s="63"/>
      <c r="W33" s="63"/>
      <c r="X33" s="63"/>
      <c r="Y33" s="27"/>
      <c r="Z33" s="63"/>
      <c r="AA33" s="63"/>
      <c r="AB33" s="27"/>
      <c r="AC33" s="63"/>
      <c r="AD33" s="27">
        <f>'2020'!V24+'2020'!Y24+'2020'!AB24</f>
        <v>1870</v>
      </c>
      <c r="AE33" s="27">
        <f>'2020'!X24+'2020'!AA24+'2020'!AD24</f>
        <v>3144899.171875</v>
      </c>
      <c r="AF33" s="28">
        <v>44196</v>
      </c>
      <c r="AG33" s="63"/>
      <c r="AH33" s="27"/>
      <c r="AI33" s="63"/>
      <c r="AJ33" s="63"/>
      <c r="AK33" s="63"/>
      <c r="AL33" s="63"/>
      <c r="AM33" s="63"/>
      <c r="AN33" s="27"/>
      <c r="AO33" s="63"/>
      <c r="AP33" s="63"/>
      <c r="AQ33" s="63"/>
      <c r="AR33" s="63"/>
      <c r="AS33" s="63"/>
      <c r="AT33" s="63"/>
      <c r="AU33" s="63"/>
      <c r="AV33" s="63"/>
      <c r="AW33" s="27"/>
      <c r="AX33" s="63"/>
      <c r="AY33" s="27">
        <f>AE33+BE33</f>
        <v>3432342.953125</v>
      </c>
      <c r="AZ33" s="27"/>
      <c r="BA33" s="27"/>
      <c r="BB33" s="27"/>
      <c r="BC33" s="27"/>
      <c r="BE33" s="23">
        <f>'2020'!BW24+'2020'!BZ24</f>
        <v>287443.78125</v>
      </c>
    </row>
    <row r="34" spans="1:57">
      <c r="A34" s="63">
        <v>11</v>
      </c>
      <c r="B34" s="9" t="s">
        <v>59</v>
      </c>
      <c r="C34" s="4">
        <v>1981</v>
      </c>
      <c r="D34" s="4" t="s">
        <v>18</v>
      </c>
      <c r="E34" s="4">
        <v>5</v>
      </c>
      <c r="F34" s="4">
        <v>4</v>
      </c>
      <c r="G34" s="4">
        <v>60</v>
      </c>
      <c r="H34" s="4">
        <v>11</v>
      </c>
      <c r="I34" s="63">
        <f t="shared" si="2"/>
        <v>49</v>
      </c>
      <c r="J34" s="63">
        <v>0</v>
      </c>
      <c r="K34" s="8">
        <v>4101.6000000000004</v>
      </c>
      <c r="L34" s="11">
        <v>3040.5</v>
      </c>
      <c r="M34" s="10">
        <v>581.9</v>
      </c>
      <c r="N34" s="10">
        <f t="shared" si="3"/>
        <v>2458.6</v>
      </c>
      <c r="O34" s="6">
        <v>170</v>
      </c>
      <c r="P34" s="63" t="s">
        <v>271</v>
      </c>
      <c r="Q34" s="63" t="s">
        <v>271</v>
      </c>
      <c r="R34" s="27">
        <f>'2020'!AT21+'2020'!AW21+'2020'!AZ21</f>
        <v>9121.5</v>
      </c>
      <c r="S34" s="27">
        <f>'2020'!AV21+'2020'!AY21+'2020'!BB21</f>
        <v>4593009.75</v>
      </c>
      <c r="T34" s="28">
        <v>44196</v>
      </c>
      <c r="U34" s="63"/>
      <c r="V34" s="63"/>
      <c r="W34" s="63"/>
      <c r="X34" s="63"/>
      <c r="Y34" s="27"/>
      <c r="Z34" s="63"/>
      <c r="AA34" s="63"/>
      <c r="AB34" s="27"/>
      <c r="AC34" s="63"/>
      <c r="AD34" s="27">
        <f>'2020'!M21+'2020'!P21+'2020'!S21+'2020'!V21+'2020'!Y21</f>
        <v>2485.5900001525879</v>
      </c>
      <c r="AE34" s="27">
        <f>'2020'!O21+'2020'!R21+'2020'!U21+'2020'!X21+'2020'!AA21</f>
        <v>3859100.5625</v>
      </c>
      <c r="AF34" s="28">
        <v>44196</v>
      </c>
      <c r="AG34" s="63"/>
      <c r="AH34" s="27"/>
      <c r="AI34" s="63"/>
      <c r="AJ34" s="63"/>
      <c r="AK34" s="63"/>
      <c r="AL34" s="63"/>
      <c r="AM34" s="27">
        <f>'2020'!D21</f>
        <v>2280</v>
      </c>
      <c r="AN34" s="27">
        <f>'2020'!F21</f>
        <v>11324828</v>
      </c>
      <c r="AO34" s="28">
        <v>44196</v>
      </c>
      <c r="AP34" s="63"/>
      <c r="AQ34" s="63"/>
      <c r="AR34" s="63"/>
      <c r="AS34" s="63"/>
      <c r="AT34" s="63"/>
      <c r="AU34" s="63"/>
      <c r="AV34" s="63"/>
      <c r="AW34" s="27"/>
      <c r="AX34" s="63"/>
      <c r="AY34" s="27">
        <f>S34+AE34+AN34+BE34</f>
        <v>21584550.5625</v>
      </c>
      <c r="AZ34" s="27"/>
      <c r="BA34" s="27"/>
      <c r="BB34" s="27"/>
      <c r="BC34" s="27"/>
      <c r="BE34" s="23">
        <f>'2020'!BW21+'2020'!BZ21</f>
        <v>1807612.25</v>
      </c>
    </row>
    <row r="35" spans="1:57">
      <c r="A35" s="63">
        <v>12</v>
      </c>
      <c r="B35" s="9" t="s">
        <v>60</v>
      </c>
      <c r="C35" s="4">
        <v>1986</v>
      </c>
      <c r="D35" s="4" t="s">
        <v>17</v>
      </c>
      <c r="E35" s="4">
        <v>3</v>
      </c>
      <c r="F35" s="4">
        <v>2</v>
      </c>
      <c r="G35" s="4">
        <v>24</v>
      </c>
      <c r="H35" s="4">
        <v>3</v>
      </c>
      <c r="I35" s="63">
        <f t="shared" si="2"/>
        <v>21</v>
      </c>
      <c r="J35" s="63">
        <v>0</v>
      </c>
      <c r="K35" s="8">
        <v>1558.59</v>
      </c>
      <c r="L35" s="11">
        <v>1065.5899999999999</v>
      </c>
      <c r="M35" s="10">
        <v>142.19999999999999</v>
      </c>
      <c r="N35" s="10">
        <f t="shared" si="3"/>
        <v>923.38999999999987</v>
      </c>
      <c r="O35" s="6">
        <v>57</v>
      </c>
      <c r="P35" s="63" t="s">
        <v>271</v>
      </c>
      <c r="Q35" s="63" t="s">
        <v>271</v>
      </c>
      <c r="R35" s="27"/>
      <c r="S35" s="27"/>
      <c r="T35" s="28"/>
      <c r="U35" s="63"/>
      <c r="V35" s="63"/>
      <c r="W35" s="63"/>
      <c r="X35" s="63"/>
      <c r="Y35" s="27"/>
      <c r="Z35" s="63"/>
      <c r="AA35" s="63"/>
      <c r="AB35" s="27"/>
      <c r="AC35" s="63"/>
      <c r="AD35" s="27">
        <f>'2020'!M8+'2020'!P8+'2020'!V8+'2020'!Y8</f>
        <v>1097</v>
      </c>
      <c r="AE35" s="27">
        <f>'2020'!O8+'2020'!R8+'2020'!X8+'2020'!AA8</f>
        <v>1377609.88</v>
      </c>
      <c r="AF35" s="28">
        <v>44196</v>
      </c>
      <c r="AG35" s="27">
        <f>'2020'!BC8</f>
        <v>120</v>
      </c>
      <c r="AH35" s="27">
        <f>'2020'!BE8</f>
        <v>504147.59375</v>
      </c>
      <c r="AI35" s="28">
        <v>44196</v>
      </c>
      <c r="AJ35" s="27">
        <f>'2020'!CA8</f>
        <v>4768</v>
      </c>
      <c r="AK35" s="27">
        <f>'2020'!CC8</f>
        <v>684351.0625</v>
      </c>
      <c r="AL35" s="28">
        <v>44196</v>
      </c>
      <c r="AM35" s="27">
        <f>'2020'!D8</f>
        <v>1034</v>
      </c>
      <c r="AN35" s="27">
        <f>'2020'!F8</f>
        <v>5182542.5</v>
      </c>
      <c r="AO35" s="28">
        <v>44196</v>
      </c>
      <c r="AP35" s="27">
        <f>'2020'!AQ8</f>
        <v>546</v>
      </c>
      <c r="AQ35" s="27">
        <f>'2020'!AS8</f>
        <v>4477200</v>
      </c>
      <c r="AR35" s="28">
        <v>44196</v>
      </c>
      <c r="AS35" s="63"/>
      <c r="AT35" s="63"/>
      <c r="AU35" s="63"/>
      <c r="AV35" s="63"/>
      <c r="AW35" s="27"/>
      <c r="AX35" s="63"/>
      <c r="AY35" s="27">
        <f>AE35+AH35+AK35+AN35+AQ35+BE35</f>
        <v>13280744.145624999</v>
      </c>
      <c r="AZ35" s="27"/>
      <c r="BA35" s="27"/>
      <c r="BB35" s="27"/>
      <c r="BC35" s="27"/>
      <c r="BE35" s="23">
        <f>'2020'!BW8+'2020'!BZ8</f>
        <v>1054893.109375</v>
      </c>
    </row>
    <row r="36" spans="1:57">
      <c r="A36" s="63">
        <v>13</v>
      </c>
      <c r="B36" s="9" t="s">
        <v>61</v>
      </c>
      <c r="C36" s="4">
        <v>1986</v>
      </c>
      <c r="D36" s="4" t="s">
        <v>17</v>
      </c>
      <c r="E36" s="4">
        <v>2</v>
      </c>
      <c r="F36" s="4">
        <v>2</v>
      </c>
      <c r="G36" s="4">
        <v>8</v>
      </c>
      <c r="H36" s="4">
        <v>6</v>
      </c>
      <c r="I36" s="63">
        <f t="shared" si="2"/>
        <v>2</v>
      </c>
      <c r="J36" s="63">
        <v>0</v>
      </c>
      <c r="K36" s="8">
        <v>409.3</v>
      </c>
      <c r="L36" s="11">
        <v>359.5</v>
      </c>
      <c r="M36" s="10">
        <v>269.5</v>
      </c>
      <c r="N36" s="10">
        <f t="shared" si="3"/>
        <v>90</v>
      </c>
      <c r="O36" s="6">
        <v>24</v>
      </c>
      <c r="P36" s="63" t="s">
        <v>271</v>
      </c>
      <c r="Q36" s="63" t="s">
        <v>271</v>
      </c>
      <c r="R36" s="63"/>
      <c r="S36" s="27"/>
      <c r="T36" s="63"/>
      <c r="U36" s="63"/>
      <c r="V36" s="63"/>
      <c r="W36" s="63"/>
      <c r="X36" s="27">
        <f>'2020'!AH9+'2020'!AK9+'2020'!AN9</f>
        <v>1024</v>
      </c>
      <c r="Y36" s="27">
        <f>'2020'!AJ9+'2020'!AM9+'2020'!AP9</f>
        <v>2569057.5</v>
      </c>
      <c r="Z36" s="28">
        <v>44196</v>
      </c>
      <c r="AA36" s="63"/>
      <c r="AB36" s="27"/>
      <c r="AC36" s="63"/>
      <c r="AD36" s="63"/>
      <c r="AE36" s="27"/>
      <c r="AF36" s="63"/>
      <c r="AG36" s="27">
        <f>'2020'!BC9</f>
        <v>110</v>
      </c>
      <c r="AH36" s="27">
        <f>'2020'!BE9</f>
        <v>462135.3125</v>
      </c>
      <c r="AI36" s="28">
        <v>44196</v>
      </c>
      <c r="AJ36" s="63"/>
      <c r="AK36" s="63"/>
      <c r="AL36" s="63"/>
      <c r="AM36" s="63"/>
      <c r="AN36" s="27"/>
      <c r="AO36" s="63"/>
      <c r="AP36" s="63"/>
      <c r="AQ36" s="63"/>
      <c r="AR36" s="63"/>
      <c r="AS36" s="63"/>
      <c r="AT36" s="63"/>
      <c r="AU36" s="63"/>
      <c r="AV36" s="63"/>
      <c r="AW36" s="27"/>
      <c r="AX36" s="63"/>
      <c r="AY36" s="27">
        <f>Y36+AH36+BE36</f>
        <v>3308243.8515625</v>
      </c>
      <c r="AZ36" s="27"/>
      <c r="BA36" s="27"/>
      <c r="BB36" s="27"/>
      <c r="BC36" s="27"/>
      <c r="BE36" s="23">
        <f>'2020'!BW9+'2020'!BZ9</f>
        <v>277051.0390625</v>
      </c>
    </row>
    <row r="37" spans="1:57">
      <c r="A37" s="63">
        <v>14</v>
      </c>
      <c r="B37" s="1" t="s">
        <v>62</v>
      </c>
      <c r="C37" s="4">
        <v>1968</v>
      </c>
      <c r="D37" s="4" t="s">
        <v>17</v>
      </c>
      <c r="E37" s="4">
        <v>5</v>
      </c>
      <c r="F37" s="4">
        <v>4</v>
      </c>
      <c r="G37" s="4">
        <v>76</v>
      </c>
      <c r="H37" s="4">
        <v>11</v>
      </c>
      <c r="I37" s="63">
        <f t="shared" si="2"/>
        <v>65</v>
      </c>
      <c r="J37" s="63">
        <v>0</v>
      </c>
      <c r="K37" s="8">
        <v>4953.7</v>
      </c>
      <c r="L37" s="8">
        <v>2069</v>
      </c>
      <c r="M37" s="10">
        <v>457.9</v>
      </c>
      <c r="N37" s="10">
        <f t="shared" si="3"/>
        <v>1611.1</v>
      </c>
      <c r="O37" s="6">
        <v>139</v>
      </c>
      <c r="P37" s="63" t="s">
        <v>271</v>
      </c>
      <c r="Q37" s="63" t="s">
        <v>271</v>
      </c>
      <c r="R37" s="27">
        <f>'2021'!BX8+'2021'!CA8+'2021'!CD8+'2021'!CG8+'2021'!CP8+'2021'!CS8</f>
        <v>12414</v>
      </c>
      <c r="S37" s="27">
        <f>'2021'!BZ8+'2021'!CC8+'2021'!CF8+'2021'!CI8+'2021'!CL8+'2021'!CO8+'2021'!CR8+'2021'!CU8+'2021'!CX8</f>
        <v>7840883.13671875</v>
      </c>
      <c r="T37" s="28">
        <v>44561</v>
      </c>
      <c r="U37" s="63"/>
      <c r="V37" s="63"/>
      <c r="W37" s="63"/>
      <c r="X37" s="27">
        <f>'2021'!AH8</f>
        <v>836</v>
      </c>
      <c r="Y37" s="27">
        <f>'2021'!AJ8</f>
        <v>4907955.5</v>
      </c>
      <c r="Z37" s="28">
        <v>44561</v>
      </c>
      <c r="AA37" s="27">
        <f>'2021'!CY8</f>
        <v>766.79998779296875</v>
      </c>
      <c r="AB37" s="27">
        <f>'2021'!DA8</f>
        <v>2219234.25</v>
      </c>
      <c r="AC37" s="28">
        <v>44561</v>
      </c>
      <c r="AD37" s="27">
        <f>'2021'!S8+'2021'!V8+'2021'!AE8</f>
        <v>2439</v>
      </c>
      <c r="AE37" s="27">
        <f>'2021'!U8+'2021'!X8+'2021'!AG8</f>
        <v>3115488.25</v>
      </c>
      <c r="AF37" s="28">
        <v>44561</v>
      </c>
      <c r="AG37" s="27">
        <f>'2021'!DB8+'2021'!DE8</f>
        <v>353</v>
      </c>
      <c r="AH37" s="27">
        <f>'2021'!DD8+'2021'!DG8</f>
        <v>2115945.1875</v>
      </c>
      <c r="AI37" s="28">
        <v>44561</v>
      </c>
      <c r="AJ37" s="63"/>
      <c r="AK37" s="63"/>
      <c r="AL37" s="63"/>
      <c r="AM37" s="27">
        <f>'2021'!J8</f>
        <v>2283</v>
      </c>
      <c r="AN37" s="27">
        <f>'2021'!L8</f>
        <v>12060610</v>
      </c>
      <c r="AO37" s="28">
        <v>44561</v>
      </c>
      <c r="AP37" s="63"/>
      <c r="AQ37" s="63"/>
      <c r="AR37" s="63"/>
      <c r="AS37" s="63"/>
      <c r="AT37" s="63"/>
      <c r="AU37" s="63"/>
      <c r="AV37" s="63"/>
      <c r="AW37" s="27"/>
      <c r="AX37" s="63"/>
      <c r="AY37" s="27">
        <f>S37+Y37+AB37+AE37+AH37+AN37+BE37</f>
        <v>35208690.82421875</v>
      </c>
      <c r="AZ37" s="27"/>
      <c r="BA37" s="27"/>
      <c r="BB37" s="27"/>
      <c r="BC37" s="27"/>
      <c r="BE37" s="23">
        <f>'2021'!EB8+'2021'!EE8</f>
        <v>2948574.5</v>
      </c>
    </row>
    <row r="38" spans="1:57">
      <c r="A38" s="201">
        <v>15</v>
      </c>
      <c r="B38" s="203" t="s">
        <v>64</v>
      </c>
      <c r="C38" s="2">
        <v>1995</v>
      </c>
      <c r="D38" s="2" t="s">
        <v>17</v>
      </c>
      <c r="E38" s="2">
        <v>9</v>
      </c>
      <c r="F38" s="2">
        <v>4</v>
      </c>
      <c r="G38" s="2">
        <v>241</v>
      </c>
      <c r="H38" s="63">
        <v>11</v>
      </c>
      <c r="I38" s="63">
        <f t="shared" si="2"/>
        <v>230</v>
      </c>
      <c r="J38" s="63">
        <v>0</v>
      </c>
      <c r="K38" s="8">
        <v>12618.3</v>
      </c>
      <c r="L38" s="8">
        <v>7600.9</v>
      </c>
      <c r="M38" s="10">
        <v>528.70000000000005</v>
      </c>
      <c r="N38" s="10">
        <f t="shared" si="3"/>
        <v>7072.2</v>
      </c>
      <c r="O38" s="6">
        <v>572</v>
      </c>
      <c r="P38" s="63" t="s">
        <v>271</v>
      </c>
      <c r="Q38" s="63" t="s">
        <v>271</v>
      </c>
      <c r="R38" s="63"/>
      <c r="S38" s="27"/>
      <c r="T38" s="63"/>
      <c r="U38" s="63">
        <v>3</v>
      </c>
      <c r="V38" s="27">
        <f>'2020'!BH14+'2020'!BQ14+'2020'!BT14</f>
        <v>8488684.4375</v>
      </c>
      <c r="W38" s="28">
        <v>44196</v>
      </c>
      <c r="X38" s="63"/>
      <c r="Y38" s="27"/>
      <c r="Z38" s="63"/>
      <c r="AA38" s="63"/>
      <c r="AB38" s="27"/>
      <c r="AC38" s="63"/>
      <c r="AD38" s="63"/>
      <c r="AE38" s="27"/>
      <c r="AF38" s="63"/>
      <c r="AG38" s="63"/>
      <c r="AH38" s="27"/>
      <c r="AI38" s="63"/>
      <c r="AJ38" s="63"/>
      <c r="AK38" s="63"/>
      <c r="AL38" s="63"/>
      <c r="AM38" s="63"/>
      <c r="AN38" s="27"/>
      <c r="AO38" s="63"/>
      <c r="AP38" s="63"/>
      <c r="AQ38" s="63"/>
      <c r="AR38" s="63"/>
      <c r="AS38" s="63"/>
      <c r="AT38" s="63"/>
      <c r="AU38" s="63"/>
      <c r="AV38" s="63"/>
      <c r="AW38" s="27"/>
      <c r="AX38" s="63"/>
      <c r="AY38" s="27">
        <f>V38+BE38</f>
        <v>9264550.15625</v>
      </c>
      <c r="AZ38" s="27"/>
      <c r="BA38" s="27"/>
      <c r="BB38" s="27"/>
      <c r="BC38" s="27"/>
      <c r="BE38" s="23">
        <f>'2020'!BW14+'2020'!BZ14</f>
        <v>775865.71875</v>
      </c>
    </row>
    <row r="39" spans="1:57">
      <c r="A39" s="202"/>
      <c r="B39" s="202"/>
      <c r="C39" s="2">
        <v>1995</v>
      </c>
      <c r="D39" s="2" t="s">
        <v>17</v>
      </c>
      <c r="E39" s="2">
        <v>9</v>
      </c>
      <c r="F39" s="2">
        <v>4</v>
      </c>
      <c r="G39" s="2">
        <v>241</v>
      </c>
      <c r="H39" s="63">
        <v>11</v>
      </c>
      <c r="I39" s="63">
        <f t="shared" ref="I39" si="4">G39-H39</f>
        <v>230</v>
      </c>
      <c r="J39" s="63">
        <v>0</v>
      </c>
      <c r="K39" s="8">
        <v>12618.3</v>
      </c>
      <c r="L39" s="8">
        <v>7600.9</v>
      </c>
      <c r="M39" s="10">
        <v>528.70000000000005</v>
      </c>
      <c r="N39" s="10">
        <f t="shared" ref="N39" si="5">L39-M39</f>
        <v>7072.2</v>
      </c>
      <c r="O39" s="6">
        <v>572</v>
      </c>
      <c r="P39" s="63" t="s">
        <v>271</v>
      </c>
      <c r="Q39" s="63" t="s">
        <v>271</v>
      </c>
      <c r="R39" s="27">
        <f>'2021'!AW10+'2021'!BL10</f>
        <v>4448.39990234375</v>
      </c>
      <c r="S39" s="27">
        <f>'2021'!AY10+'2021'!BN10</f>
        <v>8799980.5</v>
      </c>
      <c r="T39" s="28">
        <v>44561</v>
      </c>
      <c r="U39" s="63"/>
      <c r="V39" s="27"/>
      <c r="W39" s="28"/>
      <c r="X39" s="63"/>
      <c r="Y39" s="27"/>
      <c r="Z39" s="63"/>
      <c r="AA39" s="63"/>
      <c r="AB39" s="27"/>
      <c r="AC39" s="63"/>
      <c r="AD39" s="63"/>
      <c r="AE39" s="27"/>
      <c r="AF39" s="63"/>
      <c r="AG39" s="63"/>
      <c r="AH39" s="27"/>
      <c r="AI39" s="63"/>
      <c r="AJ39" s="63"/>
      <c r="AK39" s="63"/>
      <c r="AL39" s="63"/>
      <c r="AM39" s="63"/>
      <c r="AN39" s="27"/>
      <c r="AO39" s="63"/>
      <c r="AP39" s="63"/>
      <c r="AQ39" s="63"/>
      <c r="AR39" s="63"/>
      <c r="AS39" s="63"/>
      <c r="AT39" s="63"/>
      <c r="AU39" s="63"/>
      <c r="AV39" s="27">
        <f>'2021'!DT10+'2021'!DW10</f>
        <v>8</v>
      </c>
      <c r="AW39" s="27">
        <f>'2021'!DV10+'2021'!DY10</f>
        <v>16068440.5</v>
      </c>
      <c r="AX39" s="28">
        <v>44561</v>
      </c>
      <c r="AY39" s="27">
        <f>S39+AW39+BE39</f>
        <v>27141394.75</v>
      </c>
      <c r="AZ39" s="27"/>
      <c r="BA39" s="27"/>
      <c r="BB39" s="27"/>
      <c r="BC39" s="27"/>
      <c r="BE39" s="23">
        <f>'2021'!EB10+'2021'!EE10</f>
        <v>2272973.75</v>
      </c>
    </row>
    <row r="40" spans="1:57">
      <c r="A40" s="63">
        <v>16</v>
      </c>
      <c r="B40" s="1" t="s">
        <v>65</v>
      </c>
      <c r="C40" s="2">
        <v>1995</v>
      </c>
      <c r="D40" s="2" t="s">
        <v>18</v>
      </c>
      <c r="E40" s="2">
        <v>9</v>
      </c>
      <c r="F40" s="2">
        <v>6</v>
      </c>
      <c r="G40" s="2">
        <v>216</v>
      </c>
      <c r="H40" s="63">
        <v>15</v>
      </c>
      <c r="I40" s="63">
        <f t="shared" ref="I40:I45" si="6">G40-H40</f>
        <v>201</v>
      </c>
      <c r="J40" s="63">
        <v>0</v>
      </c>
      <c r="K40" s="8">
        <v>11190.3</v>
      </c>
      <c r="L40" s="8">
        <v>6507.6</v>
      </c>
      <c r="M40" s="10">
        <v>837.4</v>
      </c>
      <c r="N40" s="10">
        <f t="shared" ref="N40:N45" si="7">L40-M40</f>
        <v>5670.2000000000007</v>
      </c>
      <c r="O40" s="6">
        <v>545</v>
      </c>
      <c r="P40" s="63" t="s">
        <v>271</v>
      </c>
      <c r="Q40" s="63" t="s">
        <v>271</v>
      </c>
      <c r="R40" s="63"/>
      <c r="S40" s="27"/>
      <c r="T40" s="63"/>
      <c r="U40" s="63">
        <v>6</v>
      </c>
      <c r="V40" s="27">
        <f>'2020'!BH15+'2020'!BQ15+'2020'!BT15</f>
        <v>16728968.875</v>
      </c>
      <c r="W40" s="28">
        <v>44196</v>
      </c>
      <c r="X40" s="63"/>
      <c r="Y40" s="27"/>
      <c r="Z40" s="63"/>
      <c r="AA40" s="63"/>
      <c r="AB40" s="27"/>
      <c r="AC40" s="63"/>
      <c r="AD40" s="63"/>
      <c r="AE40" s="27"/>
      <c r="AF40" s="63"/>
      <c r="AG40" s="63"/>
      <c r="AH40" s="27"/>
      <c r="AI40" s="63"/>
      <c r="AJ40" s="63"/>
      <c r="AK40" s="63"/>
      <c r="AL40" s="63"/>
      <c r="AM40" s="63"/>
      <c r="AN40" s="27"/>
      <c r="AO40" s="63"/>
      <c r="AP40" s="63"/>
      <c r="AQ40" s="63"/>
      <c r="AR40" s="63"/>
      <c r="AS40" s="63"/>
      <c r="AT40" s="63"/>
      <c r="AU40" s="63"/>
      <c r="AV40" s="63"/>
      <c r="AW40" s="27"/>
      <c r="AX40" s="63"/>
      <c r="AY40" s="27">
        <f t="shared" ref="AY40:AY45" si="8">V40+BE40</f>
        <v>18257996.5625</v>
      </c>
      <c r="AZ40" s="27"/>
      <c r="BA40" s="27"/>
      <c r="BB40" s="27"/>
      <c r="BC40" s="27"/>
      <c r="BE40" s="23">
        <f>'2020'!BW15+'2020'!BZ15</f>
        <v>1529027.6875</v>
      </c>
    </row>
    <row r="41" spans="1:57" ht="30">
      <c r="A41" s="63">
        <v>17</v>
      </c>
      <c r="B41" s="1" t="s">
        <v>66</v>
      </c>
      <c r="C41" s="2">
        <v>1994</v>
      </c>
      <c r="D41" s="2" t="s">
        <v>18</v>
      </c>
      <c r="E41" s="2">
        <v>10</v>
      </c>
      <c r="F41" s="2">
        <v>3</v>
      </c>
      <c r="G41" s="2">
        <v>120</v>
      </c>
      <c r="H41" s="63">
        <v>6</v>
      </c>
      <c r="I41" s="63">
        <f t="shared" si="6"/>
        <v>114</v>
      </c>
      <c r="J41" s="63">
        <v>0</v>
      </c>
      <c r="K41" s="8">
        <v>8196.4</v>
      </c>
      <c r="L41" s="8">
        <v>6159.4</v>
      </c>
      <c r="M41" s="10">
        <v>290.10000000000002</v>
      </c>
      <c r="N41" s="10">
        <f t="shared" si="7"/>
        <v>5869.2999999999993</v>
      </c>
      <c r="O41" s="6">
        <v>273</v>
      </c>
      <c r="P41" s="63" t="s">
        <v>271</v>
      </c>
      <c r="Q41" s="63" t="s">
        <v>271</v>
      </c>
      <c r="R41" s="63"/>
      <c r="S41" s="27"/>
      <c r="T41" s="63"/>
      <c r="U41" s="63">
        <v>3</v>
      </c>
      <c r="V41" s="27">
        <f>'2020'!BK12+'2020'!BN12+'2020'!BQ12+'2020'!BT12</f>
        <v>11790415.34375</v>
      </c>
      <c r="W41" s="28">
        <v>44196</v>
      </c>
      <c r="X41" s="63"/>
      <c r="Y41" s="27"/>
      <c r="Z41" s="63"/>
      <c r="AA41" s="63"/>
      <c r="AB41" s="27"/>
      <c r="AC41" s="63"/>
      <c r="AD41" s="63"/>
      <c r="AE41" s="27"/>
      <c r="AF41" s="63"/>
      <c r="AG41" s="63"/>
      <c r="AH41" s="27"/>
      <c r="AI41" s="63"/>
      <c r="AJ41" s="63"/>
      <c r="AK41" s="63"/>
      <c r="AL41" s="63"/>
      <c r="AM41" s="63"/>
      <c r="AN41" s="27"/>
      <c r="AO41" s="63"/>
      <c r="AP41" s="63"/>
      <c r="AQ41" s="63"/>
      <c r="AR41" s="63"/>
      <c r="AS41" s="63"/>
      <c r="AT41" s="63"/>
      <c r="AU41" s="63"/>
      <c r="AV41" s="63"/>
      <c r="AW41" s="27"/>
      <c r="AX41" s="63"/>
      <c r="AY41" s="27">
        <f t="shared" si="8"/>
        <v>12868059.28125</v>
      </c>
      <c r="AZ41" s="27"/>
      <c r="BA41" s="27"/>
      <c r="BB41" s="27"/>
      <c r="BC41" s="27"/>
      <c r="BE41" s="23">
        <f>'2020'!BW12+'2020'!BZ12</f>
        <v>1077643.9375</v>
      </c>
    </row>
    <row r="42" spans="1:57">
      <c r="A42" s="63">
        <v>18</v>
      </c>
      <c r="B42" s="1" t="s">
        <v>67</v>
      </c>
      <c r="C42" s="2">
        <v>1995</v>
      </c>
      <c r="D42" s="2" t="s">
        <v>17</v>
      </c>
      <c r="E42" s="2">
        <v>9</v>
      </c>
      <c r="F42" s="2">
        <v>1</v>
      </c>
      <c r="G42" s="2">
        <v>56</v>
      </c>
      <c r="H42" s="63">
        <v>10</v>
      </c>
      <c r="I42" s="63">
        <f t="shared" si="6"/>
        <v>46</v>
      </c>
      <c r="J42" s="63">
        <v>0</v>
      </c>
      <c r="K42" s="8">
        <v>4614.6000000000004</v>
      </c>
      <c r="L42" s="8">
        <v>2864.7</v>
      </c>
      <c r="M42" s="10">
        <v>541.79999999999995</v>
      </c>
      <c r="N42" s="10">
        <f t="shared" si="7"/>
        <v>2322.8999999999996</v>
      </c>
      <c r="O42" s="6">
        <v>154</v>
      </c>
      <c r="P42" s="63" t="s">
        <v>271</v>
      </c>
      <c r="Q42" s="63" t="s">
        <v>271</v>
      </c>
      <c r="R42" s="63"/>
      <c r="S42" s="27"/>
      <c r="T42" s="63"/>
      <c r="U42" s="63">
        <v>1</v>
      </c>
      <c r="V42" s="27">
        <f>'2020'!BH10+'2020'!BQ10+'2020'!BT10</f>
        <v>3110454.21875</v>
      </c>
      <c r="W42" s="28">
        <v>44196</v>
      </c>
      <c r="X42" s="63"/>
      <c r="Y42" s="27"/>
      <c r="Z42" s="63"/>
      <c r="AA42" s="63"/>
      <c r="AB42" s="27"/>
      <c r="AC42" s="63"/>
      <c r="AD42" s="63"/>
      <c r="AE42" s="27"/>
      <c r="AF42" s="63"/>
      <c r="AG42" s="63"/>
      <c r="AH42" s="27"/>
      <c r="AI42" s="63"/>
      <c r="AJ42" s="63"/>
      <c r="AK42" s="63"/>
      <c r="AL42" s="63"/>
      <c r="AM42" s="63"/>
      <c r="AN42" s="27"/>
      <c r="AO42" s="63"/>
      <c r="AP42" s="63"/>
      <c r="AQ42" s="63"/>
      <c r="AR42" s="63"/>
      <c r="AS42" s="63"/>
      <c r="AT42" s="63"/>
      <c r="AU42" s="63"/>
      <c r="AV42" s="63"/>
      <c r="AW42" s="27"/>
      <c r="AX42" s="63"/>
      <c r="AY42" s="27">
        <f t="shared" si="8"/>
        <v>3394749.71875</v>
      </c>
      <c r="AZ42" s="27"/>
      <c r="BA42" s="27"/>
      <c r="BB42" s="27"/>
      <c r="BC42" s="27"/>
      <c r="BE42" s="23">
        <f>'2020'!BW10+'2020'!BZ10</f>
        <v>284295.5</v>
      </c>
    </row>
    <row r="43" spans="1:57">
      <c r="A43" s="63">
        <v>19</v>
      </c>
      <c r="B43" s="1" t="s">
        <v>68</v>
      </c>
      <c r="C43" s="2">
        <v>1993</v>
      </c>
      <c r="D43" s="2" t="s">
        <v>18</v>
      </c>
      <c r="E43" s="2">
        <v>10</v>
      </c>
      <c r="F43" s="2">
        <v>3</v>
      </c>
      <c r="G43" s="2">
        <v>120</v>
      </c>
      <c r="H43" s="63">
        <v>5</v>
      </c>
      <c r="I43" s="63">
        <f t="shared" si="6"/>
        <v>115</v>
      </c>
      <c r="J43" s="63">
        <v>0</v>
      </c>
      <c r="K43" s="8">
        <v>8730.6</v>
      </c>
      <c r="L43" s="8">
        <v>6304.1</v>
      </c>
      <c r="M43" s="10">
        <v>272.8</v>
      </c>
      <c r="N43" s="10">
        <f t="shared" si="7"/>
        <v>6031.3</v>
      </c>
      <c r="O43" s="6">
        <v>277</v>
      </c>
      <c r="P43" s="63" t="s">
        <v>271</v>
      </c>
      <c r="Q43" s="63" t="s">
        <v>271</v>
      </c>
      <c r="R43" s="63"/>
      <c r="S43" s="27"/>
      <c r="T43" s="63"/>
      <c r="U43" s="63">
        <v>3</v>
      </c>
      <c r="V43" s="27">
        <f>'2020'!BK11+'2020'!BN11+'2020'!BQ11+'2020'!BT11</f>
        <v>11790415.34375</v>
      </c>
      <c r="W43" s="28">
        <v>44196</v>
      </c>
      <c r="X43" s="63"/>
      <c r="Y43" s="27"/>
      <c r="Z43" s="63"/>
      <c r="AA43" s="63"/>
      <c r="AB43" s="27"/>
      <c r="AC43" s="63"/>
      <c r="AD43" s="63"/>
      <c r="AE43" s="27"/>
      <c r="AF43" s="63"/>
      <c r="AG43" s="63"/>
      <c r="AH43" s="27"/>
      <c r="AI43" s="63"/>
      <c r="AJ43" s="63"/>
      <c r="AK43" s="63"/>
      <c r="AL43" s="63"/>
      <c r="AM43" s="63"/>
      <c r="AN43" s="27"/>
      <c r="AO43" s="63"/>
      <c r="AP43" s="63"/>
      <c r="AQ43" s="63"/>
      <c r="AR43" s="63"/>
      <c r="AS43" s="63"/>
      <c r="AT43" s="63"/>
      <c r="AU43" s="63"/>
      <c r="AV43" s="63"/>
      <c r="AW43" s="27"/>
      <c r="AX43" s="63"/>
      <c r="AY43" s="27">
        <f t="shared" si="8"/>
        <v>12868059.28125</v>
      </c>
      <c r="AZ43" s="27"/>
      <c r="BA43" s="27"/>
      <c r="BB43" s="27"/>
      <c r="BC43" s="27"/>
      <c r="BE43" s="23">
        <f>'2020'!BW11+'2020'!BZ11</f>
        <v>1077643.9375</v>
      </c>
    </row>
    <row r="44" spans="1:57">
      <c r="A44" s="63">
        <v>20</v>
      </c>
      <c r="B44" s="4" t="s">
        <v>69</v>
      </c>
      <c r="C44" s="2">
        <v>1973</v>
      </c>
      <c r="D44" s="2" t="s">
        <v>17</v>
      </c>
      <c r="E44" s="2">
        <v>9</v>
      </c>
      <c r="F44" s="2">
        <v>1</v>
      </c>
      <c r="G44" s="2">
        <v>54</v>
      </c>
      <c r="H44" s="63">
        <v>1</v>
      </c>
      <c r="I44" s="63">
        <f t="shared" si="6"/>
        <v>53</v>
      </c>
      <c r="J44" s="63">
        <v>0</v>
      </c>
      <c r="K44" s="8">
        <v>2285.5</v>
      </c>
      <c r="L44" s="8">
        <v>1344.9</v>
      </c>
      <c r="M44" s="10">
        <v>44.4</v>
      </c>
      <c r="N44" s="10">
        <f t="shared" si="7"/>
        <v>1300.5</v>
      </c>
      <c r="O44" s="6">
        <v>98</v>
      </c>
      <c r="P44" s="63" t="s">
        <v>271</v>
      </c>
      <c r="Q44" s="63" t="s">
        <v>271</v>
      </c>
      <c r="R44" s="63"/>
      <c r="S44" s="27"/>
      <c r="T44" s="63"/>
      <c r="U44" s="63">
        <v>1</v>
      </c>
      <c r="V44" s="27">
        <f>'2021'!DJ13+'2021'!DP13+'2021'!DS13</f>
        <v>3143487.125</v>
      </c>
      <c r="W44" s="28">
        <v>44561</v>
      </c>
      <c r="X44" s="63"/>
      <c r="Y44" s="27"/>
      <c r="Z44" s="63"/>
      <c r="AA44" s="63"/>
      <c r="AB44" s="27"/>
      <c r="AC44" s="63"/>
      <c r="AD44" s="63"/>
      <c r="AE44" s="27"/>
      <c r="AF44" s="63"/>
      <c r="AG44" s="63"/>
      <c r="AH44" s="27"/>
      <c r="AI44" s="63"/>
      <c r="AJ44" s="63"/>
      <c r="AK44" s="63"/>
      <c r="AL44" s="63"/>
      <c r="AM44" s="63"/>
      <c r="AN44" s="27"/>
      <c r="AO44" s="63"/>
      <c r="AP44" s="63"/>
      <c r="AQ44" s="63"/>
      <c r="AR44" s="63"/>
      <c r="AS44" s="63"/>
      <c r="AT44" s="63"/>
      <c r="AU44" s="63"/>
      <c r="AV44" s="63"/>
      <c r="AW44" s="27"/>
      <c r="AX44" s="63"/>
      <c r="AY44" s="27">
        <f t="shared" si="8"/>
        <v>3430801.8359375</v>
      </c>
      <c r="AZ44" s="27"/>
      <c r="BA44" s="27"/>
      <c r="BB44" s="27"/>
      <c r="BC44" s="27"/>
      <c r="BE44" s="23">
        <f>'2021'!EB13+'2021'!EE13</f>
        <v>287314.7109375</v>
      </c>
    </row>
    <row r="45" spans="1:57">
      <c r="A45" s="201">
        <v>21</v>
      </c>
      <c r="B45" s="206" t="s">
        <v>70</v>
      </c>
      <c r="C45" s="2">
        <v>1968</v>
      </c>
      <c r="D45" s="2" t="s">
        <v>17</v>
      </c>
      <c r="E45" s="2">
        <v>9</v>
      </c>
      <c r="F45" s="2">
        <v>1</v>
      </c>
      <c r="G45" s="2">
        <v>48</v>
      </c>
      <c r="H45" s="63">
        <v>4</v>
      </c>
      <c r="I45" s="63">
        <f t="shared" si="6"/>
        <v>44</v>
      </c>
      <c r="J45" s="63">
        <v>0</v>
      </c>
      <c r="K45" s="8">
        <v>2092.6</v>
      </c>
      <c r="L45" s="8">
        <v>1391.2</v>
      </c>
      <c r="M45" s="10">
        <v>196.8</v>
      </c>
      <c r="N45" s="10">
        <f t="shared" si="7"/>
        <v>1194.4000000000001</v>
      </c>
      <c r="O45" s="6">
        <v>88</v>
      </c>
      <c r="P45" s="63" t="s">
        <v>271</v>
      </c>
      <c r="Q45" s="63" t="s">
        <v>271</v>
      </c>
      <c r="R45" s="63"/>
      <c r="S45" s="27"/>
      <c r="T45" s="63"/>
      <c r="U45" s="63">
        <v>1</v>
      </c>
      <c r="V45" s="27">
        <f>'2021'!DJ5+'2021'!DP5+'2021'!DS5</f>
        <v>3143487.125</v>
      </c>
      <c r="W45" s="28">
        <v>44561</v>
      </c>
      <c r="X45" s="63"/>
      <c r="Y45" s="27"/>
      <c r="Z45" s="63"/>
      <c r="AA45" s="63"/>
      <c r="AB45" s="27"/>
      <c r="AC45" s="63"/>
      <c r="AD45" s="63"/>
      <c r="AE45" s="27"/>
      <c r="AF45" s="63"/>
      <c r="AG45" s="63"/>
      <c r="AH45" s="27"/>
      <c r="AI45" s="63"/>
      <c r="AJ45" s="63"/>
      <c r="AK45" s="63"/>
      <c r="AL45" s="63"/>
      <c r="AM45" s="63"/>
      <c r="AN45" s="27"/>
      <c r="AO45" s="63"/>
      <c r="AP45" s="63"/>
      <c r="AQ45" s="63"/>
      <c r="AR45" s="63"/>
      <c r="AS45" s="63"/>
      <c r="AT45" s="63"/>
      <c r="AU45" s="63"/>
      <c r="AV45" s="63"/>
      <c r="AW45" s="27"/>
      <c r="AX45" s="63"/>
      <c r="AY45" s="27">
        <f t="shared" si="8"/>
        <v>3430801.8359375</v>
      </c>
      <c r="AZ45" s="27"/>
      <c r="BA45" s="27"/>
      <c r="BB45" s="27"/>
      <c r="BC45" s="27"/>
      <c r="BE45" s="23">
        <f>'2021'!EB5+'2021'!EE5</f>
        <v>287314.7109375</v>
      </c>
    </row>
    <row r="46" spans="1:57">
      <c r="A46" s="202"/>
      <c r="B46" s="207"/>
      <c r="C46" s="2">
        <v>1968</v>
      </c>
      <c r="D46" s="2" t="s">
        <v>17</v>
      </c>
      <c r="E46" s="2">
        <v>9</v>
      </c>
      <c r="F46" s="2">
        <v>1</v>
      </c>
      <c r="G46" s="2">
        <v>48</v>
      </c>
      <c r="H46" s="63">
        <v>4</v>
      </c>
      <c r="I46" s="63">
        <f t="shared" ref="I46" si="9">G46-H46</f>
        <v>44</v>
      </c>
      <c r="J46" s="63">
        <v>0</v>
      </c>
      <c r="K46" s="8">
        <v>2092.6</v>
      </c>
      <c r="L46" s="8">
        <v>1391.2</v>
      </c>
      <c r="M46" s="10">
        <v>196.8</v>
      </c>
      <c r="N46" s="10">
        <f t="shared" ref="N46" si="10">L46-M46</f>
        <v>1194.4000000000001</v>
      </c>
      <c r="O46" s="6">
        <v>88</v>
      </c>
      <c r="P46" s="63" t="s">
        <v>271</v>
      </c>
      <c r="Q46" s="63" t="s">
        <v>271</v>
      </c>
      <c r="R46" s="27">
        <f>'2022'!AT7+'2022'!AW7+'2022'!BF7+'2022'!BI7+'2022'!BL7+'2022'!BO7+'2022'!BR7+'2022'!BU7</f>
        <v>7119.1498413085937</v>
      </c>
      <c r="S46" s="27">
        <f>'2022'!AV7+'2022'!AY7+'2022'!BH7+'2022'!BK7+'2022'!BN7+'2022'!BQ7+'2022'!BT7+'2022'!BW7</f>
        <v>7372747.21875</v>
      </c>
      <c r="T46" s="28">
        <v>44926</v>
      </c>
      <c r="U46" s="63"/>
      <c r="V46" s="27"/>
      <c r="W46" s="28"/>
      <c r="X46" s="27">
        <f>'2022'!AE7+'2022'!AQ7</f>
        <v>431.5</v>
      </c>
      <c r="Y46" s="27">
        <f>'2022'!AG7+'2022'!AS7</f>
        <v>2576735.75</v>
      </c>
      <c r="Z46" s="28">
        <v>44926</v>
      </c>
      <c r="AA46" s="27">
        <f>'2022'!CJ7</f>
        <v>401.5</v>
      </c>
      <c r="AB46" s="27">
        <f>'2022'!CL7</f>
        <v>1221262.625</v>
      </c>
      <c r="AC46" s="28">
        <v>44926</v>
      </c>
      <c r="AD46" s="27">
        <f>'2022'!D7+'2022'!P7+'2022'!S7+'2022'!V7+'2022'!Y7+'2022'!AB7</f>
        <v>5139.7999992370605</v>
      </c>
      <c r="AE46" s="27">
        <f>'2022'!F7+'2022'!R7+'2022'!U7+'2022'!X7+'2022'!AA7+'2022'!AD7</f>
        <v>6165193.5234375</v>
      </c>
      <c r="AF46" s="28">
        <v>44926</v>
      </c>
      <c r="AG46" s="27">
        <f>'2022'!CS7</f>
        <v>73.620002746582031</v>
      </c>
      <c r="AH46" s="27">
        <f>'2022'!CU7</f>
        <v>361280.59375</v>
      </c>
      <c r="AI46" s="28">
        <v>44926</v>
      </c>
      <c r="AJ46" s="63"/>
      <c r="AK46" s="63"/>
      <c r="AL46" s="63"/>
      <c r="AM46" s="63"/>
      <c r="AN46" s="27"/>
      <c r="AO46" s="63"/>
      <c r="AP46" s="63"/>
      <c r="AQ46" s="63"/>
      <c r="AR46" s="63"/>
      <c r="AS46" s="63"/>
      <c r="AT46" s="63"/>
      <c r="AU46" s="63"/>
      <c r="AV46" s="63"/>
      <c r="AW46" s="27"/>
      <c r="AX46" s="63"/>
      <c r="AY46" s="27">
        <f>S46+Y46+AB46+AE46+AH46+BE46</f>
        <v>19314745.5859375</v>
      </c>
      <c r="AZ46" s="27"/>
      <c r="BA46" s="27"/>
      <c r="BB46" s="27"/>
      <c r="BC46" s="27"/>
      <c r="BE46" s="23">
        <f>'2022'!DS7+'2022'!DV7</f>
        <v>1617525.875</v>
      </c>
    </row>
    <row r="47" spans="1:57">
      <c r="A47" s="63">
        <v>22</v>
      </c>
      <c r="B47" s="4" t="s">
        <v>71</v>
      </c>
      <c r="C47" s="2">
        <v>1995</v>
      </c>
      <c r="D47" s="2" t="s">
        <v>17</v>
      </c>
      <c r="E47" s="2">
        <v>10</v>
      </c>
      <c r="F47" s="2">
        <v>3</v>
      </c>
      <c r="G47" s="2">
        <v>115</v>
      </c>
      <c r="H47" s="63">
        <v>1</v>
      </c>
      <c r="I47" s="63">
        <f t="shared" ref="I47:I52" si="11">G47-H47</f>
        <v>114</v>
      </c>
      <c r="J47" s="63">
        <v>0</v>
      </c>
      <c r="K47" s="8">
        <v>17038.900000000001</v>
      </c>
      <c r="L47" s="8">
        <v>12038.2</v>
      </c>
      <c r="M47" s="10">
        <v>103.4</v>
      </c>
      <c r="N47" s="10">
        <f t="shared" ref="N47:N52" si="12">L47-M47</f>
        <v>11934.800000000001</v>
      </c>
      <c r="O47" s="6">
        <v>260</v>
      </c>
      <c r="P47" s="63" t="s">
        <v>271</v>
      </c>
      <c r="Q47" s="63" t="s">
        <v>271</v>
      </c>
      <c r="R47" s="63"/>
      <c r="S47" s="27"/>
      <c r="T47" s="63"/>
      <c r="U47" s="63">
        <v>3</v>
      </c>
      <c r="V47" s="27">
        <f>'2021'!DJ12+'2021'!DM12+'2021'!DP12+'2021'!DS12</f>
        <v>10229295.1875</v>
      </c>
      <c r="W47" s="28">
        <v>44561</v>
      </c>
      <c r="X47" s="63"/>
      <c r="Y47" s="27"/>
      <c r="Z47" s="63"/>
      <c r="AA47" s="63"/>
      <c r="AB47" s="27"/>
      <c r="AC47" s="63"/>
      <c r="AD47" s="63"/>
      <c r="AE47" s="27"/>
      <c r="AF47" s="63"/>
      <c r="AG47" s="63"/>
      <c r="AH47" s="27"/>
      <c r="AI47" s="63"/>
      <c r="AJ47" s="63"/>
      <c r="AK47" s="63"/>
      <c r="AL47" s="63"/>
      <c r="AM47" s="63"/>
      <c r="AN47" s="27"/>
      <c r="AO47" s="63"/>
      <c r="AP47" s="63"/>
      <c r="AQ47" s="63"/>
      <c r="AR47" s="63"/>
      <c r="AS47" s="63"/>
      <c r="AT47" s="63"/>
      <c r="AU47" s="63"/>
      <c r="AV47" s="63"/>
      <c r="AW47" s="27"/>
      <c r="AX47" s="63"/>
      <c r="AY47" s="27">
        <f t="shared" ref="AY47:AY52" si="13">V47+BE47</f>
        <v>11164252.71875</v>
      </c>
      <c r="AZ47" s="27"/>
      <c r="BA47" s="27"/>
      <c r="BB47" s="27"/>
      <c r="BC47" s="27"/>
      <c r="BE47" s="23">
        <f>'2021'!EB12+'2021'!EE12</f>
        <v>934957.53125</v>
      </c>
    </row>
    <row r="48" spans="1:57">
      <c r="A48" s="63">
        <v>23</v>
      </c>
      <c r="B48" s="4" t="s">
        <v>72</v>
      </c>
      <c r="C48" s="2">
        <v>1996</v>
      </c>
      <c r="D48" s="2" t="s">
        <v>18</v>
      </c>
      <c r="E48" s="2">
        <v>10</v>
      </c>
      <c r="F48" s="2">
        <v>3</v>
      </c>
      <c r="G48" s="2">
        <v>120</v>
      </c>
      <c r="H48" s="63">
        <v>10</v>
      </c>
      <c r="I48" s="63">
        <f t="shared" si="11"/>
        <v>110</v>
      </c>
      <c r="J48" s="63">
        <v>0</v>
      </c>
      <c r="K48" s="8">
        <v>6151.2</v>
      </c>
      <c r="L48" s="8">
        <v>3595.1</v>
      </c>
      <c r="M48" s="10">
        <v>485.1</v>
      </c>
      <c r="N48" s="10">
        <f t="shared" si="12"/>
        <v>3110</v>
      </c>
      <c r="O48" s="6">
        <v>291</v>
      </c>
      <c r="P48" s="63" t="s">
        <v>271</v>
      </c>
      <c r="Q48" s="63" t="s">
        <v>271</v>
      </c>
      <c r="R48" s="63"/>
      <c r="S48" s="27"/>
      <c r="T48" s="63"/>
      <c r="U48" s="29">
        <f>'2021'!DH11</f>
        <v>3</v>
      </c>
      <c r="V48" s="27">
        <f>'2021'!DJ11+'2021'!DM11+'2021'!DP11+'2021'!DS11</f>
        <v>9399672.1875</v>
      </c>
      <c r="W48" s="28">
        <v>44561</v>
      </c>
      <c r="X48" s="63"/>
      <c r="Y48" s="27"/>
      <c r="Z48" s="63"/>
      <c r="AA48" s="63"/>
      <c r="AB48" s="27"/>
      <c r="AC48" s="63"/>
      <c r="AD48" s="63"/>
      <c r="AE48" s="27"/>
      <c r="AF48" s="63"/>
      <c r="AG48" s="63"/>
      <c r="AH48" s="27"/>
      <c r="AI48" s="63"/>
      <c r="AJ48" s="63"/>
      <c r="AK48" s="63"/>
      <c r="AL48" s="63"/>
      <c r="AM48" s="63"/>
      <c r="AN48" s="27"/>
      <c r="AO48" s="63"/>
      <c r="AP48" s="63"/>
      <c r="AQ48" s="63"/>
      <c r="AR48" s="63"/>
      <c r="AS48" s="63"/>
      <c r="AT48" s="63"/>
      <c r="AU48" s="63"/>
      <c r="AV48" s="63"/>
      <c r="AW48" s="27"/>
      <c r="AX48" s="63"/>
      <c r="AY48" s="27">
        <f t="shared" si="13"/>
        <v>10258802.15625</v>
      </c>
      <c r="AZ48" s="27"/>
      <c r="BA48" s="27"/>
      <c r="BB48" s="27"/>
      <c r="BC48" s="27"/>
      <c r="BE48" s="23">
        <f>'2021'!EB11+'2021'!EE11</f>
        <v>859129.96875</v>
      </c>
    </row>
    <row r="49" spans="1:57">
      <c r="A49" s="63">
        <v>24</v>
      </c>
      <c r="B49" s="4" t="s">
        <v>73</v>
      </c>
      <c r="C49" s="2">
        <v>1997</v>
      </c>
      <c r="D49" s="2" t="s">
        <v>17</v>
      </c>
      <c r="E49" s="2">
        <v>12</v>
      </c>
      <c r="F49" s="2">
        <v>1</v>
      </c>
      <c r="G49" s="2">
        <v>66</v>
      </c>
      <c r="H49" s="63">
        <v>1</v>
      </c>
      <c r="I49" s="63">
        <f t="shared" si="11"/>
        <v>65</v>
      </c>
      <c r="J49" s="63">
        <v>0</v>
      </c>
      <c r="K49" s="8">
        <v>3258.3</v>
      </c>
      <c r="L49" s="8">
        <v>1811.2</v>
      </c>
      <c r="M49" s="10">
        <v>38.799999999999997</v>
      </c>
      <c r="N49" s="10">
        <f t="shared" si="12"/>
        <v>1772.4</v>
      </c>
      <c r="O49" s="6">
        <v>120</v>
      </c>
      <c r="P49" s="63" t="s">
        <v>271</v>
      </c>
      <c r="Q49" s="63" t="s">
        <v>271</v>
      </c>
      <c r="R49" s="63"/>
      <c r="S49" s="27"/>
      <c r="T49" s="63"/>
      <c r="U49" s="63">
        <v>2</v>
      </c>
      <c r="V49" s="27">
        <f>'2022'!CX6+'2022'!DA6+'2022'!DD6+'2022'!DG6+'2022'!DJ6+'2022'!DM6</f>
        <v>8261211.0625</v>
      </c>
      <c r="W49" s="28">
        <v>44926</v>
      </c>
      <c r="X49" s="63"/>
      <c r="Y49" s="27"/>
      <c r="Z49" s="63"/>
      <c r="AA49" s="63"/>
      <c r="AB49" s="27"/>
      <c r="AC49" s="63"/>
      <c r="AD49" s="63"/>
      <c r="AE49" s="27"/>
      <c r="AF49" s="63"/>
      <c r="AG49" s="63"/>
      <c r="AH49" s="27"/>
      <c r="AI49" s="63"/>
      <c r="AJ49" s="63"/>
      <c r="AK49" s="63"/>
      <c r="AL49" s="63"/>
      <c r="AM49" s="63"/>
      <c r="AN49" s="27"/>
      <c r="AO49" s="63"/>
      <c r="AP49" s="63"/>
      <c r="AQ49" s="63"/>
      <c r="AR49" s="63"/>
      <c r="AS49" s="63"/>
      <c r="AT49" s="63"/>
      <c r="AU49" s="63"/>
      <c r="AV49" s="63"/>
      <c r="AW49" s="27"/>
      <c r="AX49" s="63"/>
      <c r="AY49" s="27">
        <f t="shared" si="13"/>
        <v>9016285.796875</v>
      </c>
      <c r="AZ49" s="27"/>
      <c r="BA49" s="27"/>
      <c r="BB49" s="27"/>
      <c r="BC49" s="27"/>
      <c r="BE49" s="23">
        <f>'2022'!DS6+'2022'!DV6</f>
        <v>755074.734375</v>
      </c>
    </row>
    <row r="50" spans="1:57">
      <c r="A50" s="63">
        <v>25</v>
      </c>
      <c r="B50" s="4" t="s">
        <v>74</v>
      </c>
      <c r="C50" s="2">
        <v>1997</v>
      </c>
      <c r="D50" s="2" t="s">
        <v>18</v>
      </c>
      <c r="E50" s="2">
        <v>9</v>
      </c>
      <c r="F50" s="2">
        <v>2</v>
      </c>
      <c r="G50" s="2">
        <v>72</v>
      </c>
      <c r="H50" s="63">
        <v>4</v>
      </c>
      <c r="I50" s="63">
        <f t="shared" si="11"/>
        <v>68</v>
      </c>
      <c r="J50" s="63">
        <v>0</v>
      </c>
      <c r="K50" s="8">
        <v>5885.2</v>
      </c>
      <c r="L50" s="8">
        <v>3993.2</v>
      </c>
      <c r="M50" s="10">
        <v>247</v>
      </c>
      <c r="N50" s="10">
        <f t="shared" si="12"/>
        <v>3746.2</v>
      </c>
      <c r="O50" s="6">
        <v>170</v>
      </c>
      <c r="P50" s="63" t="s">
        <v>271</v>
      </c>
      <c r="Q50" s="63" t="s">
        <v>271</v>
      </c>
      <c r="R50" s="63"/>
      <c r="S50" s="27"/>
      <c r="T50" s="63"/>
      <c r="U50" s="63">
        <v>2</v>
      </c>
      <c r="V50" s="27">
        <f>'2022'!CX10+'2022'!DJ10+'2022'!DM10</f>
        <v>6589304.5625</v>
      </c>
      <c r="W50" s="28">
        <v>44926</v>
      </c>
      <c r="X50" s="63"/>
      <c r="Y50" s="27"/>
      <c r="Z50" s="63"/>
      <c r="AA50" s="63"/>
      <c r="AB50" s="27"/>
      <c r="AC50" s="63"/>
      <c r="AD50" s="63"/>
      <c r="AE50" s="27"/>
      <c r="AF50" s="63"/>
      <c r="AG50" s="63"/>
      <c r="AH50" s="27"/>
      <c r="AI50" s="63"/>
      <c r="AJ50" s="63"/>
      <c r="AK50" s="63"/>
      <c r="AL50" s="63"/>
      <c r="AM50" s="63"/>
      <c r="AN50" s="27"/>
      <c r="AO50" s="63"/>
      <c r="AP50" s="63"/>
      <c r="AQ50" s="63"/>
      <c r="AR50" s="63"/>
      <c r="AS50" s="63"/>
      <c r="AT50" s="63"/>
      <c r="AU50" s="63"/>
      <c r="AV50" s="63"/>
      <c r="AW50" s="27"/>
      <c r="AX50" s="63"/>
      <c r="AY50" s="27">
        <f t="shared" si="13"/>
        <v>7191567.03125</v>
      </c>
      <c r="AZ50" s="27"/>
      <c r="BA50" s="27"/>
      <c r="BB50" s="27"/>
      <c r="BC50" s="27"/>
      <c r="BE50" s="23">
        <f>'2022'!DS10+'2022'!DV10</f>
        <v>602262.46875</v>
      </c>
    </row>
    <row r="51" spans="1:57">
      <c r="A51" s="63">
        <v>26</v>
      </c>
      <c r="B51" s="4" t="s">
        <v>75</v>
      </c>
      <c r="C51" s="2">
        <v>1997</v>
      </c>
      <c r="D51" s="2" t="s">
        <v>18</v>
      </c>
      <c r="E51" s="2">
        <v>9</v>
      </c>
      <c r="F51" s="2">
        <v>2</v>
      </c>
      <c r="G51" s="2">
        <v>72</v>
      </c>
      <c r="H51" s="63">
        <v>5</v>
      </c>
      <c r="I51" s="63">
        <f t="shared" si="11"/>
        <v>67</v>
      </c>
      <c r="J51" s="63">
        <v>0</v>
      </c>
      <c r="K51" s="8">
        <v>3690</v>
      </c>
      <c r="L51" s="8">
        <v>2051.9</v>
      </c>
      <c r="M51" s="10">
        <v>186.6</v>
      </c>
      <c r="N51" s="10">
        <f t="shared" si="12"/>
        <v>1865.3000000000002</v>
      </c>
      <c r="O51" s="6">
        <v>175</v>
      </c>
      <c r="P51" s="63" t="s">
        <v>271</v>
      </c>
      <c r="Q51" s="63" t="s">
        <v>271</v>
      </c>
      <c r="R51" s="63"/>
      <c r="S51" s="27"/>
      <c r="T51" s="63"/>
      <c r="U51" s="63">
        <v>2</v>
      </c>
      <c r="V51" s="27">
        <f>'2022'!CX12+'2022'!DJ12+'2022'!DM12</f>
        <v>6315295.625</v>
      </c>
      <c r="W51" s="28">
        <v>44926</v>
      </c>
      <c r="X51" s="63"/>
      <c r="Y51" s="27"/>
      <c r="Z51" s="63"/>
      <c r="AA51" s="63"/>
      <c r="AB51" s="27"/>
      <c r="AC51" s="63"/>
      <c r="AD51" s="63"/>
      <c r="AE51" s="27"/>
      <c r="AF51" s="63"/>
      <c r="AG51" s="63"/>
      <c r="AH51" s="27"/>
      <c r="AI51" s="63"/>
      <c r="AJ51" s="63"/>
      <c r="AK51" s="63"/>
      <c r="AL51" s="63"/>
      <c r="AM51" s="63"/>
      <c r="AN51" s="27"/>
      <c r="AO51" s="63"/>
      <c r="AP51" s="63"/>
      <c r="AQ51" s="63"/>
      <c r="AR51" s="63"/>
      <c r="AS51" s="63"/>
      <c r="AT51" s="63"/>
      <c r="AU51" s="63"/>
      <c r="AV51" s="63"/>
      <c r="AW51" s="27"/>
      <c r="AX51" s="63"/>
      <c r="AY51" s="27">
        <f t="shared" si="13"/>
        <v>6892513.671875</v>
      </c>
      <c r="AZ51" s="27"/>
      <c r="BA51" s="27"/>
      <c r="BB51" s="27"/>
      <c r="BC51" s="27"/>
      <c r="BE51" s="23">
        <f>'2022'!DS12+'2022'!DV12</f>
        <v>577218.046875</v>
      </c>
    </row>
    <row r="52" spans="1:57">
      <c r="A52" s="63">
        <v>27</v>
      </c>
      <c r="B52" s="4" t="s">
        <v>76</v>
      </c>
      <c r="C52" s="2">
        <v>1996</v>
      </c>
      <c r="D52" s="2" t="s">
        <v>17</v>
      </c>
      <c r="E52" s="2">
        <v>10</v>
      </c>
      <c r="F52" s="2">
        <v>3</v>
      </c>
      <c r="G52" s="2">
        <v>101</v>
      </c>
      <c r="H52" s="63">
        <v>0</v>
      </c>
      <c r="I52" s="63">
        <f t="shared" si="11"/>
        <v>101</v>
      </c>
      <c r="J52" s="63">
        <v>0</v>
      </c>
      <c r="K52" s="8">
        <v>14896.9</v>
      </c>
      <c r="L52" s="8">
        <v>12622.4</v>
      </c>
      <c r="M52" s="10">
        <v>38.799999999999997</v>
      </c>
      <c r="N52" s="10">
        <f t="shared" si="12"/>
        <v>12583.6</v>
      </c>
      <c r="O52" s="6">
        <v>231</v>
      </c>
      <c r="P52" s="63" t="s">
        <v>271</v>
      </c>
      <c r="Q52" s="63" t="s">
        <v>271</v>
      </c>
      <c r="R52" s="63"/>
      <c r="S52" s="27"/>
      <c r="T52" s="63"/>
      <c r="U52" s="63">
        <v>3</v>
      </c>
      <c r="V52" s="27">
        <f>'2022'!DD11+'2022'!DG11+'2022'!DM11</f>
        <v>11024838.375</v>
      </c>
      <c r="W52" s="28">
        <v>44926</v>
      </c>
      <c r="X52" s="63"/>
      <c r="Y52" s="27"/>
      <c r="Z52" s="63"/>
      <c r="AA52" s="63"/>
      <c r="AB52" s="27"/>
      <c r="AC52" s="63"/>
      <c r="AD52" s="63"/>
      <c r="AE52" s="27"/>
      <c r="AF52" s="63"/>
      <c r="AG52" s="63"/>
      <c r="AH52" s="27"/>
      <c r="AI52" s="63"/>
      <c r="AJ52" s="63"/>
      <c r="AK52" s="63"/>
      <c r="AL52" s="63"/>
      <c r="AM52" s="63"/>
      <c r="AN52" s="27"/>
      <c r="AO52" s="63"/>
      <c r="AP52" s="63"/>
      <c r="AQ52" s="63"/>
      <c r="AR52" s="63"/>
      <c r="AS52" s="63"/>
      <c r="AT52" s="63"/>
      <c r="AU52" s="63"/>
      <c r="AV52" s="63"/>
      <c r="AW52" s="27"/>
      <c r="AX52" s="63"/>
      <c r="AY52" s="27">
        <f t="shared" si="13"/>
        <v>12032508.609375</v>
      </c>
      <c r="AZ52" s="27"/>
      <c r="BA52" s="27"/>
      <c r="BB52" s="27"/>
      <c r="BC52" s="27"/>
      <c r="BE52" s="23">
        <f>'2022'!DS11+'2022'!DV11</f>
        <v>1007670.234375</v>
      </c>
    </row>
    <row r="53" spans="1:57">
      <c r="A53" s="201">
        <v>28</v>
      </c>
      <c r="B53" s="203" t="s">
        <v>46</v>
      </c>
      <c r="C53" s="2">
        <v>1962</v>
      </c>
      <c r="D53" s="2" t="s">
        <v>17</v>
      </c>
      <c r="E53" s="7">
        <v>4</v>
      </c>
      <c r="F53" s="2">
        <v>4</v>
      </c>
      <c r="G53" s="2">
        <v>56</v>
      </c>
      <c r="H53" s="2">
        <v>0</v>
      </c>
      <c r="I53" s="63">
        <f t="shared" ref="I53:I58" si="14">G53-H53</f>
        <v>56</v>
      </c>
      <c r="J53" s="63">
        <v>0</v>
      </c>
      <c r="K53" s="8">
        <v>2388.4</v>
      </c>
      <c r="L53" s="8">
        <v>1490.4</v>
      </c>
      <c r="M53" s="10">
        <v>0</v>
      </c>
      <c r="N53" s="10">
        <f t="shared" ref="N53:N58" si="15">L53-M53</f>
        <v>1490.4</v>
      </c>
      <c r="O53" s="6">
        <v>168</v>
      </c>
      <c r="P53" s="63" t="s">
        <v>271</v>
      </c>
      <c r="Q53" s="63" t="s">
        <v>271</v>
      </c>
      <c r="R53" s="27">
        <f>'2022'!AT13+'2022'!AW13+'2022'!BF13+'2022'!BI13+'2022'!BL13+'2022'!BO13+'2022'!BR13+'2022'!BU13</f>
        <v>9521.0001831054687</v>
      </c>
      <c r="S53" s="27">
        <f>'2022'!AV13+'2022'!AY13+'2022'!BH13+'2022'!BK13+'2022'!BN13+'2022'!BQ13+'2022'!BT13+'2022'!BW13</f>
        <v>8807644.21875</v>
      </c>
      <c r="T53" s="28">
        <v>44926</v>
      </c>
      <c r="U53" s="63"/>
      <c r="V53" s="27"/>
      <c r="W53" s="63"/>
      <c r="X53" s="63"/>
      <c r="Y53" s="27"/>
      <c r="Z53" s="63"/>
      <c r="AA53" s="27">
        <f>'2022'!CJ13</f>
        <v>892.4000244140625</v>
      </c>
      <c r="AB53" s="27">
        <f>'2022'!CL13</f>
        <v>2714457.75</v>
      </c>
      <c r="AC53" s="28">
        <v>44926</v>
      </c>
      <c r="AD53" s="63"/>
      <c r="AE53" s="27"/>
      <c r="AF53" s="63"/>
      <c r="AG53" s="27">
        <f>'2022'!CS13</f>
        <v>146.80000305175781</v>
      </c>
      <c r="AH53" s="27">
        <f>'2022'!CU13</f>
        <v>683196.9375</v>
      </c>
      <c r="AI53" s="28">
        <v>44926</v>
      </c>
      <c r="AJ53" s="63"/>
      <c r="AK53" s="63"/>
      <c r="AL53" s="63"/>
      <c r="AM53" s="63"/>
      <c r="AN53" s="27"/>
      <c r="AO53" s="63"/>
      <c r="AP53" s="63"/>
      <c r="AQ53" s="63"/>
      <c r="AR53" s="63"/>
      <c r="AS53" s="63"/>
      <c r="AT53" s="63"/>
      <c r="AU53" s="63"/>
      <c r="AV53" s="63">
        <v>1</v>
      </c>
      <c r="AW53" s="27">
        <f>'2022'!DP13</f>
        <v>1308429.125</v>
      </c>
      <c r="AX53" s="28">
        <v>44926</v>
      </c>
      <c r="AY53" s="27">
        <f>S53+AB53+AH53+AW53+BE53</f>
        <v>14748882.71875</v>
      </c>
      <c r="AZ53" s="27"/>
      <c r="BA53" s="27"/>
      <c r="BB53" s="27"/>
      <c r="BC53" s="27"/>
      <c r="BE53" s="23">
        <f>'2022'!DS13+'2022'!DV13</f>
        <v>1235154.6875</v>
      </c>
    </row>
    <row r="54" spans="1:57">
      <c r="A54" s="202"/>
      <c r="B54" s="202"/>
      <c r="C54" s="2">
        <v>1962</v>
      </c>
      <c r="D54" s="2" t="s">
        <v>17</v>
      </c>
      <c r="E54" s="7">
        <v>4</v>
      </c>
      <c r="F54" s="2">
        <v>4</v>
      </c>
      <c r="G54" s="2">
        <v>56</v>
      </c>
      <c r="H54" s="2">
        <v>0</v>
      </c>
      <c r="I54" s="63">
        <f t="shared" si="14"/>
        <v>56</v>
      </c>
      <c r="J54" s="63">
        <v>0</v>
      </c>
      <c r="K54" s="8">
        <v>2388.4</v>
      </c>
      <c r="L54" s="8">
        <v>1490.4</v>
      </c>
      <c r="M54" s="10">
        <v>0</v>
      </c>
      <c r="N54" s="10">
        <f t="shared" si="15"/>
        <v>1490.4</v>
      </c>
      <c r="O54" s="6">
        <v>168</v>
      </c>
      <c r="P54" s="63" t="s">
        <v>271</v>
      </c>
      <c r="Q54" s="63" t="s">
        <v>271</v>
      </c>
      <c r="R54" s="63"/>
      <c r="S54" s="27"/>
      <c r="T54" s="63"/>
      <c r="U54" s="63"/>
      <c r="V54" s="27"/>
      <c r="W54" s="63"/>
      <c r="X54" s="27">
        <f>'2020'!AH17+'2020'!AK17+'2020'!AN17</f>
        <v>3209.4000244140625</v>
      </c>
      <c r="Y54" s="27">
        <f>'2020'!AJ17+'2020'!AM17+'2020'!AP17</f>
        <v>8183965.125</v>
      </c>
      <c r="Z54" s="28">
        <v>44196</v>
      </c>
      <c r="AA54" s="63"/>
      <c r="AB54" s="27"/>
      <c r="AC54" s="63"/>
      <c r="AD54" s="27">
        <f>'2020'!J17</f>
        <v>2051.030029296875</v>
      </c>
      <c r="AE54" s="27">
        <f>'2020'!L17</f>
        <v>286734</v>
      </c>
      <c r="AF54" s="28">
        <v>44196</v>
      </c>
      <c r="AG54" s="63"/>
      <c r="AH54" s="27"/>
      <c r="AI54" s="63"/>
      <c r="AJ54" s="63"/>
      <c r="AK54" s="63"/>
      <c r="AL54" s="63"/>
      <c r="AM54" s="63"/>
      <c r="AN54" s="27"/>
      <c r="AO54" s="63"/>
      <c r="AP54" s="63"/>
      <c r="AQ54" s="63"/>
      <c r="AR54" s="63"/>
      <c r="AS54" s="63"/>
      <c r="AT54" s="63"/>
      <c r="AU54" s="63"/>
      <c r="AV54" s="63"/>
      <c r="AW54" s="27"/>
      <c r="AX54" s="63"/>
      <c r="AY54" s="27">
        <f>Y54+AE54+BE54</f>
        <v>9244921.015625</v>
      </c>
      <c r="AZ54" s="27"/>
      <c r="BA54" s="27"/>
      <c r="BB54" s="27"/>
      <c r="BC54" s="27"/>
      <c r="BE54" s="23">
        <f>'2020'!BW17+'2020'!BZ17</f>
        <v>774221.890625</v>
      </c>
    </row>
    <row r="55" spans="1:57">
      <c r="A55" s="201">
        <v>29</v>
      </c>
      <c r="B55" s="203" t="s">
        <v>77</v>
      </c>
      <c r="C55" s="2">
        <v>1962</v>
      </c>
      <c r="D55" s="2" t="s">
        <v>17</v>
      </c>
      <c r="E55" s="7">
        <v>4</v>
      </c>
      <c r="F55" s="2">
        <v>4</v>
      </c>
      <c r="G55" s="2">
        <v>56</v>
      </c>
      <c r="H55" s="2">
        <v>0</v>
      </c>
      <c r="I55" s="63">
        <f t="shared" si="14"/>
        <v>56</v>
      </c>
      <c r="J55" s="63">
        <v>0</v>
      </c>
      <c r="K55" s="8">
        <v>2388.4</v>
      </c>
      <c r="L55" s="8">
        <v>1490.4</v>
      </c>
      <c r="M55" s="10">
        <v>0</v>
      </c>
      <c r="N55" s="10">
        <f t="shared" si="15"/>
        <v>1490.4</v>
      </c>
      <c r="O55" s="6">
        <v>168</v>
      </c>
      <c r="P55" s="63" t="s">
        <v>271</v>
      </c>
      <c r="Q55" s="63" t="s">
        <v>271</v>
      </c>
      <c r="R55" s="27">
        <f>'2020'!AT13+'2020'!AW13+'2020'!AZ13</f>
        <v>4198.5</v>
      </c>
      <c r="S55" s="27">
        <f>'2020'!AV13+'2020'!AY13+'2020'!BB13</f>
        <v>1862272.6875</v>
      </c>
      <c r="T55" s="28">
        <v>44196</v>
      </c>
      <c r="U55" s="63"/>
      <c r="V55" s="27"/>
      <c r="W55" s="63"/>
      <c r="X55" s="27">
        <f>'2020'!AH13+'2020'!AK13+'2020'!AN13</f>
        <v>2521.5999755859375</v>
      </c>
      <c r="Y55" s="27">
        <f>'2020'!AJ13+'2020'!AM13+'2020'!AP13</f>
        <v>6411865.625</v>
      </c>
      <c r="Z55" s="28">
        <v>44196</v>
      </c>
      <c r="AA55" s="63"/>
      <c r="AB55" s="27"/>
      <c r="AC55" s="63"/>
      <c r="AD55" s="27">
        <f>'2020'!J13+'2020'!M13+'2020'!P13+'2020'!V13+'2020'!Y13</f>
        <v>4127.6999998092651</v>
      </c>
      <c r="AE55" s="27">
        <f>'2020'!L13+'2020'!O13+'2020'!R13+'2020'!X13+'2020'!AA13</f>
        <v>2317927.84</v>
      </c>
      <c r="AF55" s="28">
        <v>44196</v>
      </c>
      <c r="AG55" s="27">
        <f>'2020'!BC13</f>
        <v>121</v>
      </c>
      <c r="AH55" s="27">
        <f>'2020'!BE13</f>
        <v>508348.84375</v>
      </c>
      <c r="AI55" s="28">
        <v>44196</v>
      </c>
      <c r="AJ55" s="63"/>
      <c r="AK55" s="63"/>
      <c r="AL55" s="63"/>
      <c r="AM55" s="27">
        <f>'2020'!G13</f>
        <v>1612.800048828125</v>
      </c>
      <c r="AN55" s="27">
        <f>'2020'!I13</f>
        <v>10131077</v>
      </c>
      <c r="AO55" s="28">
        <v>44196</v>
      </c>
      <c r="AP55" s="63"/>
      <c r="AQ55" s="63"/>
      <c r="AR55" s="63"/>
      <c r="AS55" s="63"/>
      <c r="AT55" s="63"/>
      <c r="AU55" s="63"/>
      <c r="AV55" s="63"/>
      <c r="AW55" s="27"/>
      <c r="AX55" s="63"/>
      <c r="AY55" s="27">
        <f>S55+Y55+AE55+AH55+AN55+BE55</f>
        <v>23172050.43375</v>
      </c>
      <c r="AZ55" s="27"/>
      <c r="BA55" s="27"/>
      <c r="BB55" s="27"/>
      <c r="BC55" s="27"/>
      <c r="BE55" s="23">
        <f>'2020'!BW13+'2020'!BZ13</f>
        <v>1940558.4375</v>
      </c>
    </row>
    <row r="56" spans="1:57">
      <c r="A56" s="202"/>
      <c r="B56" s="202"/>
      <c r="C56" s="2">
        <v>1962</v>
      </c>
      <c r="D56" s="2" t="s">
        <v>17</v>
      </c>
      <c r="E56" s="7">
        <v>4</v>
      </c>
      <c r="F56" s="2">
        <v>4</v>
      </c>
      <c r="G56" s="2">
        <v>56</v>
      </c>
      <c r="H56" s="2">
        <v>0</v>
      </c>
      <c r="I56" s="63">
        <f t="shared" si="14"/>
        <v>56</v>
      </c>
      <c r="J56" s="63">
        <v>0</v>
      </c>
      <c r="K56" s="8">
        <v>2388.4</v>
      </c>
      <c r="L56" s="8">
        <v>1490.4</v>
      </c>
      <c r="M56" s="10">
        <v>0</v>
      </c>
      <c r="N56" s="10">
        <f t="shared" si="15"/>
        <v>1490.4</v>
      </c>
      <c r="O56" s="6">
        <v>168</v>
      </c>
      <c r="P56" s="63" t="s">
        <v>271</v>
      </c>
      <c r="Q56" s="63" t="s">
        <v>271</v>
      </c>
      <c r="R56" s="27">
        <f>'2021'!AT9+'2021'!AW9+'2021'!BC9+'2021'!BF9+'2021'!BI9+'2021'!BL9+'2021'!BO9+'2021'!BR9</f>
        <v>8437.7999267578125</v>
      </c>
      <c r="S56" s="27">
        <f>'2021'!AV9+'2021'!AY9+'2021'!BE9+'2021'!BH9+'2021'!BK9+'2021'!BN9+'2021'!BQ9+'2021'!BT9</f>
        <v>7315519.9375</v>
      </c>
      <c r="T56" s="28">
        <v>44561</v>
      </c>
      <c r="U56" s="63"/>
      <c r="V56" s="27"/>
      <c r="W56" s="63"/>
      <c r="X56" s="27"/>
      <c r="Y56" s="27"/>
      <c r="Z56" s="28"/>
      <c r="AA56" s="27">
        <f>'2021'!CY9</f>
        <v>689.5999755859375</v>
      </c>
      <c r="AB56" s="27">
        <f>'2021'!DA9</f>
        <v>1995805.875</v>
      </c>
      <c r="AC56" s="28">
        <v>44561</v>
      </c>
      <c r="AD56" s="27"/>
      <c r="AE56" s="27"/>
      <c r="AF56" s="28"/>
      <c r="AG56" s="27"/>
      <c r="AH56" s="27"/>
      <c r="AI56" s="28"/>
      <c r="AJ56" s="63"/>
      <c r="AK56" s="63"/>
      <c r="AL56" s="63"/>
      <c r="AM56" s="27"/>
      <c r="AN56" s="27"/>
      <c r="AO56" s="28"/>
      <c r="AP56" s="63"/>
      <c r="AQ56" s="63"/>
      <c r="AR56" s="63"/>
      <c r="AS56" s="63"/>
      <c r="AT56" s="63"/>
      <c r="AU56" s="63"/>
      <c r="AV56" s="63"/>
      <c r="AW56" s="27"/>
      <c r="AX56" s="63"/>
      <c r="AY56" s="27">
        <f>S56+AB56+BE56</f>
        <v>10162381</v>
      </c>
      <c r="AZ56" s="27"/>
      <c r="BA56" s="27"/>
      <c r="BB56" s="27"/>
      <c r="BC56" s="27"/>
      <c r="BE56" s="23">
        <f>'2021'!EB9+'2021'!EE9</f>
        <v>851055.1875</v>
      </c>
    </row>
    <row r="57" spans="1:57">
      <c r="A57" s="201">
        <v>30</v>
      </c>
      <c r="B57" s="203" t="s">
        <v>78</v>
      </c>
      <c r="C57" s="2">
        <v>1962</v>
      </c>
      <c r="D57" s="2" t="s">
        <v>17</v>
      </c>
      <c r="E57" s="2">
        <v>5</v>
      </c>
      <c r="F57" s="2">
        <v>4</v>
      </c>
      <c r="G57" s="2">
        <v>80</v>
      </c>
      <c r="H57" s="5">
        <v>4</v>
      </c>
      <c r="I57" s="63">
        <f t="shared" si="14"/>
        <v>76</v>
      </c>
      <c r="J57" s="63">
        <v>0</v>
      </c>
      <c r="K57" s="8">
        <v>3160.6</v>
      </c>
      <c r="L57" s="8">
        <v>2036.7</v>
      </c>
      <c r="M57" s="10">
        <v>158.4</v>
      </c>
      <c r="N57" s="10">
        <f t="shared" si="15"/>
        <v>1878.3</v>
      </c>
      <c r="O57" s="6">
        <v>133</v>
      </c>
      <c r="P57" s="63" t="s">
        <v>271</v>
      </c>
      <c r="Q57" s="63" t="s">
        <v>271</v>
      </c>
      <c r="R57" s="27">
        <f>'2021'!AT6+'2021'!AW6+'2021'!BC6+'2021'!BF6+'2021'!BI6+'2021'!BL6+'2021'!BO6+'2021'!BR6</f>
        <v>11628.89990234375</v>
      </c>
      <c r="S57" s="27">
        <f>'2021'!AV6+'2021'!AY6+'2021'!BE6+'2021'!BH6+'2021'!BK6+'2021'!BN6+'2021'!BQ6+'2021'!BT6</f>
        <v>10026930.90625</v>
      </c>
      <c r="T57" s="28">
        <v>44561</v>
      </c>
      <c r="U57" s="63"/>
      <c r="V57" s="27"/>
      <c r="W57" s="63"/>
      <c r="X57" s="27">
        <f>'2021'!AK6+'2021'!AN6+'2021'!AQ6</f>
        <v>3180.4000244140625</v>
      </c>
      <c r="Y57" s="27">
        <f>'2021'!AM6+'2021'!AP6+'2021'!AS6</f>
        <v>8514822.25</v>
      </c>
      <c r="Z57" s="28">
        <v>44561</v>
      </c>
      <c r="AA57" s="27">
        <f>'2021'!CY6</f>
        <v>864.4000244140625</v>
      </c>
      <c r="AB57" s="27">
        <f>'2021'!DA6</f>
        <v>2501703.25</v>
      </c>
      <c r="AC57" s="28">
        <v>44561</v>
      </c>
      <c r="AD57" s="27">
        <f>'2021'!P6</f>
        <v>2445.60009765625</v>
      </c>
      <c r="AE57" s="27">
        <f>'2021'!R6</f>
        <v>360359.15625</v>
      </c>
      <c r="AF57" s="28">
        <v>44561</v>
      </c>
      <c r="AG57" s="27">
        <f>'2021'!DE6</f>
        <v>146.74000549316406</v>
      </c>
      <c r="AH57" s="27">
        <f>'2021'!DG6</f>
        <v>649779.375</v>
      </c>
      <c r="AI57" s="28">
        <v>44561</v>
      </c>
      <c r="AJ57" s="63"/>
      <c r="AK57" s="63"/>
      <c r="AL57" s="63"/>
      <c r="AM57" s="63"/>
      <c r="AN57" s="27"/>
      <c r="AO57" s="63"/>
      <c r="AP57" s="63"/>
      <c r="AQ57" s="63"/>
      <c r="AR57" s="63"/>
      <c r="AS57" s="63"/>
      <c r="AT57" s="63"/>
      <c r="AU57" s="63"/>
      <c r="AV57" s="63"/>
      <c r="AW57" s="27"/>
      <c r="AX57" s="63"/>
      <c r="AY57" s="27">
        <f>S57+Y57+AB57+AE57+AH57+BE57</f>
        <v>24069293.5</v>
      </c>
      <c r="AZ57" s="27"/>
      <c r="BA57" s="27"/>
      <c r="BB57" s="27"/>
      <c r="BC57" s="27"/>
      <c r="BE57" s="23">
        <f>'2021'!EB6+'2021'!EE6</f>
        <v>2015698.5625</v>
      </c>
    </row>
    <row r="58" spans="1:57">
      <c r="A58" s="202"/>
      <c r="B58" s="202"/>
      <c r="C58" s="2">
        <v>1962</v>
      </c>
      <c r="D58" s="2" t="s">
        <v>17</v>
      </c>
      <c r="E58" s="2">
        <v>5</v>
      </c>
      <c r="F58" s="2">
        <v>4</v>
      </c>
      <c r="G58" s="2">
        <v>80</v>
      </c>
      <c r="H58" s="5">
        <v>4</v>
      </c>
      <c r="I58" s="63">
        <f t="shared" si="14"/>
        <v>76</v>
      </c>
      <c r="J58" s="63">
        <v>0</v>
      </c>
      <c r="K58" s="8">
        <v>3160.6</v>
      </c>
      <c r="L58" s="8">
        <v>2036.7</v>
      </c>
      <c r="M58" s="10">
        <v>158.4</v>
      </c>
      <c r="N58" s="10">
        <f t="shared" si="15"/>
        <v>1878.3</v>
      </c>
      <c r="O58" s="6">
        <v>133</v>
      </c>
      <c r="P58" s="63" t="s">
        <v>271</v>
      </c>
      <c r="Q58" s="63" t="s">
        <v>271</v>
      </c>
      <c r="R58" s="27"/>
      <c r="S58" s="27"/>
      <c r="T58" s="28"/>
      <c r="U58" s="63"/>
      <c r="V58" s="27"/>
      <c r="W58" s="63"/>
      <c r="X58" s="27"/>
      <c r="Y58" s="27"/>
      <c r="Z58" s="28"/>
      <c r="AA58" s="27"/>
      <c r="AB58" s="27"/>
      <c r="AC58" s="28"/>
      <c r="AD58" s="27">
        <f>'2022'!G9+'2022'!M9+'2022'!P9+'2022'!S9+'2022'!Y9+'2022'!AB9</f>
        <v>5047.4001922607422</v>
      </c>
      <c r="AE58" s="27">
        <f>'2022'!I9+'2022'!O9+'2022'!R9+'2022'!U9+'2022'!AA9+'2022'!AD9</f>
        <v>9015758.234375</v>
      </c>
      <c r="AF58" s="28">
        <v>44926</v>
      </c>
      <c r="AG58" s="27"/>
      <c r="AH58" s="27"/>
      <c r="AI58" s="28"/>
      <c r="AJ58" s="63"/>
      <c r="AK58" s="63"/>
      <c r="AL58" s="63"/>
      <c r="AM58" s="63"/>
      <c r="AN58" s="27"/>
      <c r="AO58" s="63"/>
      <c r="AP58" s="63"/>
      <c r="AQ58" s="63"/>
      <c r="AR58" s="63"/>
      <c r="AS58" s="63"/>
      <c r="AT58" s="63"/>
      <c r="AU58" s="63"/>
      <c r="AV58" s="63"/>
      <c r="AW58" s="27"/>
      <c r="AX58" s="63"/>
      <c r="AY58" s="27">
        <f>AE58+BE58</f>
        <v>9839798.515625</v>
      </c>
      <c r="AZ58" s="27"/>
      <c r="BA58" s="27"/>
      <c r="BB58" s="27"/>
      <c r="BC58" s="27"/>
      <c r="BE58" s="23">
        <f>'2022'!DS9+'2022'!DV9</f>
        <v>824040.28125</v>
      </c>
    </row>
    <row r="59" spans="1:57">
      <c r="A59" s="63">
        <v>31</v>
      </c>
      <c r="B59" s="9" t="s">
        <v>79</v>
      </c>
      <c r="C59" s="4">
        <v>1962</v>
      </c>
      <c r="D59" s="4" t="s">
        <v>17</v>
      </c>
      <c r="E59" s="2">
        <v>3</v>
      </c>
      <c r="F59" s="2">
        <v>2</v>
      </c>
      <c r="G59" s="2">
        <v>24</v>
      </c>
      <c r="H59" s="5">
        <v>3</v>
      </c>
      <c r="I59" s="63">
        <f t="shared" ref="I59:I65" si="16">G59-H59</f>
        <v>21</v>
      </c>
      <c r="J59" s="63">
        <v>0</v>
      </c>
      <c r="K59" s="8">
        <v>1013.8</v>
      </c>
      <c r="L59" s="8">
        <v>941.7</v>
      </c>
      <c r="M59" s="10">
        <v>112.5</v>
      </c>
      <c r="N59" s="10">
        <f t="shared" ref="N59:N65" si="17">L59-M59</f>
        <v>829.2</v>
      </c>
      <c r="O59" s="10">
        <v>51</v>
      </c>
      <c r="P59" s="63" t="s">
        <v>271</v>
      </c>
      <c r="Q59" s="63" t="s">
        <v>271</v>
      </c>
      <c r="R59" s="27">
        <f>'2022'!AT8+'2022'!AW8+'2022'!AZ8+'2022'!BC8+'2022'!BF8+'2022'!BI8+'2022'!BL8+'2022'!BO8+'2022'!BR8+'2022'!BU8+'2022'!BX8+'2022'!CA8+'2022'!CG8</f>
        <v>9082.5001220703125</v>
      </c>
      <c r="S59" s="27">
        <f>'2022'!AV8+'2022'!AY8+'2022'!BB8+'2022'!BE8+'2022'!BH8+'2022'!BK8+'2022'!BN8+'2022'!BQ8+'2022'!BT8+'2022'!BW8+'2022'!BZ8+'2022'!CC8+'2022'!CI8</f>
        <v>11560314.609375</v>
      </c>
      <c r="T59" s="28">
        <v>44926</v>
      </c>
      <c r="U59" s="63"/>
      <c r="V59" s="27"/>
      <c r="W59" s="63"/>
      <c r="X59" s="27">
        <f>'2022'!AH8+'2022'!AK8+'2022'!AN8</f>
        <v>1532</v>
      </c>
      <c r="Y59" s="27">
        <f>'2022'!AJ8+'2022'!AM8+'2022'!AP8</f>
        <v>4268196.5</v>
      </c>
      <c r="Z59" s="28">
        <v>44926</v>
      </c>
      <c r="AA59" s="27">
        <f>'2022'!CM8</f>
        <v>12</v>
      </c>
      <c r="AB59" s="27">
        <f>'2022'!CO8</f>
        <v>36000</v>
      </c>
      <c r="AC59" s="28">
        <v>44926</v>
      </c>
      <c r="AD59" s="27">
        <f>'2022'!D8+'2022'!M8+'2022'!P8+'2022'!S8+'2022'!V8+'2022'!Y8+'2022'!AB8</f>
        <v>1831.8299999237061</v>
      </c>
      <c r="AE59" s="27">
        <f>'2022'!F8+'2022'!O8+'2022'!R8+'2022'!U8+'2022'!X8+'2022'!AA8+'2022'!AD8</f>
        <v>2965951.734375</v>
      </c>
      <c r="AF59" s="28">
        <v>44926</v>
      </c>
      <c r="AG59" s="27">
        <f>'2022'!CP8+'2022'!CS8</f>
        <v>208.40000152587891</v>
      </c>
      <c r="AH59" s="27">
        <f>'2022'!CR8+'2022'!CU8</f>
        <v>1265675.9375</v>
      </c>
      <c r="AI59" s="28">
        <v>44926</v>
      </c>
      <c r="AJ59" s="63"/>
      <c r="AK59" s="63"/>
      <c r="AL59" s="63"/>
      <c r="AM59" s="63"/>
      <c r="AN59" s="27"/>
      <c r="AO59" s="63"/>
      <c r="AP59" s="63"/>
      <c r="AQ59" s="63"/>
      <c r="AR59" s="63"/>
      <c r="AS59" s="63"/>
      <c r="AT59" s="63"/>
      <c r="AU59" s="63"/>
      <c r="AV59" s="63"/>
      <c r="AW59" s="27"/>
      <c r="AX59" s="63"/>
      <c r="AY59" s="27">
        <f>S59+Y59+AB59+AE59+AH59+BE59</f>
        <v>21932925.90625</v>
      </c>
      <c r="AZ59" s="27"/>
      <c r="BA59" s="27"/>
      <c r="BB59" s="27"/>
      <c r="BC59" s="27"/>
      <c r="BE59" s="23">
        <f>'2022'!DS8+'2022'!DV8</f>
        <v>1836787.125</v>
      </c>
    </row>
    <row r="60" spans="1:57">
      <c r="A60" s="63">
        <v>32</v>
      </c>
      <c r="B60" s="9" t="s">
        <v>80</v>
      </c>
      <c r="C60" s="4">
        <v>1962</v>
      </c>
      <c r="D60" s="4" t="s">
        <v>63</v>
      </c>
      <c r="E60" s="2">
        <v>4</v>
      </c>
      <c r="F60" s="2">
        <v>4</v>
      </c>
      <c r="G60" s="2">
        <v>64</v>
      </c>
      <c r="H60" s="5">
        <v>5</v>
      </c>
      <c r="I60" s="63">
        <f t="shared" si="16"/>
        <v>59</v>
      </c>
      <c r="J60" s="63">
        <v>0</v>
      </c>
      <c r="K60" s="8">
        <v>3656.5</v>
      </c>
      <c r="L60" s="8">
        <v>2682.2</v>
      </c>
      <c r="M60" s="10">
        <v>223.7</v>
      </c>
      <c r="N60" s="10">
        <f t="shared" si="17"/>
        <v>2458.5</v>
      </c>
      <c r="O60" s="10">
        <v>123</v>
      </c>
      <c r="P60" s="63" t="s">
        <v>271</v>
      </c>
      <c r="Q60" s="63" t="s">
        <v>271</v>
      </c>
      <c r="R60" s="27">
        <f>'2022'!AT15+'2022'!AW15+'2022'!BF15+'2022'!BI15+'2022'!BL15+'2022'!BO15+'2022'!BR15+'2022'!BU15+'2022'!CA15+'2022'!CD15+'2022'!CG15</f>
        <v>21839.899597167969</v>
      </c>
      <c r="S60" s="27">
        <f>'2022'!AV15+'2022'!AY15+'2022'!BH15+'2022'!BK15+'2022'!BN15+'2022'!BQ15+'2022'!BT15+'2022'!BW15+'2022'!CC15+'2022'!CF15+'2022'!CI15</f>
        <v>18985019.375</v>
      </c>
      <c r="T60" s="28">
        <v>44926</v>
      </c>
      <c r="U60" s="63"/>
      <c r="V60" s="27"/>
      <c r="W60" s="63"/>
      <c r="X60" s="27">
        <f>'2022'!AE15</f>
        <v>916</v>
      </c>
      <c r="Y60" s="27">
        <f>'2022'!AG15</f>
        <v>5651875.5</v>
      </c>
      <c r="Z60" s="28">
        <v>44926</v>
      </c>
      <c r="AA60" s="27">
        <f>'2022'!CJ15</f>
        <v>745.79998779296875</v>
      </c>
      <c r="AB60" s="27">
        <f>'2022'!CL15</f>
        <v>2268537.25</v>
      </c>
      <c r="AC60" s="28">
        <v>44926</v>
      </c>
      <c r="AD60" s="27">
        <f>'2022'!P15+'2022'!S15+'2022'!V15+'2022'!Y15+'2022'!AB15</f>
        <v>2585</v>
      </c>
      <c r="AE60" s="27">
        <f>'2022'!R15+'2022'!U15+'2022'!X15+'2022'!AA15+'2022'!AD15</f>
        <v>5122923.0625</v>
      </c>
      <c r="AF60" s="28">
        <v>44926</v>
      </c>
      <c r="AG60" s="27">
        <f>'2022'!CP15+'2022'!CS15</f>
        <v>309</v>
      </c>
      <c r="AH60" s="27">
        <f>'2022'!CR15+'2022'!CU15</f>
        <v>1785428.5</v>
      </c>
      <c r="AI60" s="28">
        <v>44926</v>
      </c>
      <c r="AJ60" s="63"/>
      <c r="AK60" s="63"/>
      <c r="AL60" s="63"/>
      <c r="AM60" s="27">
        <f>'2022'!J15</f>
        <v>2320</v>
      </c>
      <c r="AN60" s="27">
        <f>'2022'!L15</f>
        <v>12822570</v>
      </c>
      <c r="AO60" s="28">
        <v>44926</v>
      </c>
      <c r="AP60" s="63"/>
      <c r="AQ60" s="63"/>
      <c r="AR60" s="63"/>
      <c r="AS60" s="63"/>
      <c r="AT60" s="63"/>
      <c r="AU60" s="63"/>
      <c r="AV60" s="63"/>
      <c r="AW60" s="27"/>
      <c r="AX60" s="63"/>
      <c r="AY60" s="27">
        <f>S60+Y60+AB60+AE60+AH60+AN60+BE60</f>
        <v>50898916.4375</v>
      </c>
      <c r="AZ60" s="27"/>
      <c r="BA60" s="27"/>
      <c r="BB60" s="27"/>
      <c r="BC60" s="27"/>
      <c r="BE60" s="23">
        <f>'2022'!DS15+'2022'!DV15</f>
        <v>4262562.75</v>
      </c>
    </row>
    <row r="61" spans="1:57">
      <c r="A61" s="63">
        <v>33</v>
      </c>
      <c r="B61" s="1" t="s">
        <v>81</v>
      </c>
      <c r="C61" s="2">
        <v>1973</v>
      </c>
      <c r="D61" s="2" t="s">
        <v>17</v>
      </c>
      <c r="E61" s="2">
        <v>2</v>
      </c>
      <c r="F61" s="2">
        <v>1</v>
      </c>
      <c r="G61" s="2">
        <v>24</v>
      </c>
      <c r="H61" s="5">
        <v>12</v>
      </c>
      <c r="I61" s="63">
        <f t="shared" si="16"/>
        <v>12</v>
      </c>
      <c r="J61" s="63">
        <v>0</v>
      </c>
      <c r="K61" s="8">
        <v>595.9</v>
      </c>
      <c r="L61" s="8">
        <v>369.7</v>
      </c>
      <c r="M61" s="10">
        <v>309.39999999999998</v>
      </c>
      <c r="N61" s="10">
        <f t="shared" si="17"/>
        <v>60.300000000000011</v>
      </c>
      <c r="O61" s="10">
        <v>39</v>
      </c>
      <c r="P61" s="63" t="s">
        <v>271</v>
      </c>
      <c r="Q61" s="63" t="s">
        <v>271</v>
      </c>
      <c r="R61" s="27">
        <f>'2021'!AT18+'2021'!AW18+'2021'!AZ18+'2021'!BC18+'2021'!BF18+'2021'!BI18+'2021'!BL18+'2021'!BO18+'2021'!BR18+'2021'!BU18</f>
        <v>4223.9800415039062</v>
      </c>
      <c r="S61" s="27">
        <f>'2021'!AV18+'2021'!AY18+'2021'!BB18+'2021'!BE18+'2021'!BH18+'2021'!BK18+'2021'!BN18+'2021'!BQ18+'2021'!BT18+'2021'!BW18</f>
        <v>8478029.359375</v>
      </c>
      <c r="T61" s="28">
        <v>44561</v>
      </c>
      <c r="U61" s="63"/>
      <c r="V61" s="27"/>
      <c r="W61" s="63"/>
      <c r="X61" s="27">
        <f>'2021'!AK18+'2021'!AN18+'2021'!AQ18</f>
        <v>1746.260009765625</v>
      </c>
      <c r="Y61" s="27">
        <f>'2021'!AM18+'2021'!AP18+'2021'!AS18</f>
        <v>4658021.125</v>
      </c>
      <c r="Z61" s="28">
        <v>44561</v>
      </c>
      <c r="AA61" s="63"/>
      <c r="AB61" s="27"/>
      <c r="AC61" s="63"/>
      <c r="AD61" s="27">
        <f>'2021'!D18+'2021'!P18+'2021'!V18+'2021'!Y18+'2021'!AB18+'2021'!AE18</f>
        <v>1229.6999998092651</v>
      </c>
      <c r="AE61" s="27">
        <f>'2021'!F18+'2021'!R18+'2021'!X18+'2021'!AA18+'2021'!AD18+'2021'!AG18</f>
        <v>1489921.759765625</v>
      </c>
      <c r="AF61" s="28">
        <v>44561</v>
      </c>
      <c r="AG61" s="27">
        <f>'2021'!DE18</f>
        <v>90.360000610351563</v>
      </c>
      <c r="AH61" s="27">
        <f>'2021'!DG18</f>
        <v>400123.125</v>
      </c>
      <c r="AI61" s="28">
        <v>44561</v>
      </c>
      <c r="AJ61" s="63"/>
      <c r="AK61" s="63"/>
      <c r="AL61" s="63"/>
      <c r="AM61" s="63"/>
      <c r="AN61" s="27"/>
      <c r="AO61" s="63"/>
      <c r="AP61" s="63"/>
      <c r="AQ61" s="63"/>
      <c r="AR61" s="63"/>
      <c r="AS61" s="63"/>
      <c r="AT61" s="63"/>
      <c r="AU61" s="63"/>
      <c r="AV61" s="63"/>
      <c r="AW61" s="27"/>
      <c r="AX61" s="63"/>
      <c r="AY61" s="27">
        <f>S61+Y61+AE61+AH61+BE61</f>
        <v>16399480.525390625</v>
      </c>
      <c r="AZ61" s="27"/>
      <c r="BA61" s="27"/>
      <c r="BB61" s="27"/>
      <c r="BC61" s="27"/>
      <c r="BE61" s="23">
        <f>'2021'!EB18+'2021'!EE18</f>
        <v>1373385.15625</v>
      </c>
    </row>
    <row r="62" spans="1:57">
      <c r="A62" s="63">
        <v>34</v>
      </c>
      <c r="B62" s="9" t="s">
        <v>82</v>
      </c>
      <c r="C62" s="4">
        <v>1963</v>
      </c>
      <c r="D62" s="4" t="s">
        <v>17</v>
      </c>
      <c r="E62" s="2">
        <v>2</v>
      </c>
      <c r="F62" s="2">
        <v>0</v>
      </c>
      <c r="G62" s="2">
        <v>6</v>
      </c>
      <c r="H62" s="5">
        <v>1</v>
      </c>
      <c r="I62" s="63">
        <f t="shared" si="16"/>
        <v>5</v>
      </c>
      <c r="J62" s="63">
        <v>0</v>
      </c>
      <c r="K62" s="8">
        <v>229.2</v>
      </c>
      <c r="L62" s="8">
        <v>229.2</v>
      </c>
      <c r="M62" s="10">
        <v>42.7</v>
      </c>
      <c r="N62" s="10">
        <f t="shared" si="17"/>
        <v>186.5</v>
      </c>
      <c r="O62" s="10">
        <v>10</v>
      </c>
      <c r="P62" s="63" t="s">
        <v>271</v>
      </c>
      <c r="Q62" s="63" t="s">
        <v>271</v>
      </c>
      <c r="R62" s="27">
        <f>'2020'!AT20+'2020'!AW20+'2020'!AZ20</f>
        <v>687.59999084472656</v>
      </c>
      <c r="S62" s="27">
        <f>'2020'!AV20+'2020'!AY20+'2020'!BB20</f>
        <v>304989.5703125</v>
      </c>
      <c r="T62" s="28">
        <v>44196</v>
      </c>
      <c r="U62" s="63"/>
      <c r="V62" s="27"/>
      <c r="W62" s="63"/>
      <c r="X62" s="27">
        <f>'2020'!AH20+'2020'!AK20+'2020'!AN20</f>
        <v>750</v>
      </c>
      <c r="Y62" s="27">
        <f>'2020'!AJ20+'2020'!AM20+'2020'!AP20</f>
        <v>1788679.125</v>
      </c>
      <c r="Z62" s="28">
        <v>44196</v>
      </c>
      <c r="AA62" s="63"/>
      <c r="AB62" s="27"/>
      <c r="AC62" s="63"/>
      <c r="AD62" s="27">
        <f>'2020'!Y20</f>
        <v>580</v>
      </c>
      <c r="AE62" s="27">
        <f>'2020'!AA20</f>
        <v>351306</v>
      </c>
      <c r="AF62" s="28">
        <v>44196</v>
      </c>
      <c r="AG62" s="27">
        <f>'2020'!CG20+'2020'!BC20</f>
        <v>160</v>
      </c>
      <c r="AH62" s="27">
        <f>'2020'!BE20+'2020'!CI20</f>
        <v>915989.59375</v>
      </c>
      <c r="AI62" s="28">
        <v>44196</v>
      </c>
      <c r="AJ62" s="63"/>
      <c r="AK62" s="63"/>
      <c r="AL62" s="63"/>
      <c r="AM62" s="27">
        <f>'2020'!CD20</f>
        <v>580</v>
      </c>
      <c r="AN62" s="27">
        <f>'2020'!CF20</f>
        <v>2804543.5</v>
      </c>
      <c r="AO62" s="28">
        <v>44196</v>
      </c>
      <c r="AP62" s="63"/>
      <c r="AQ62" s="63"/>
      <c r="AR62" s="63"/>
      <c r="AS62" s="63"/>
      <c r="AT62" s="63"/>
      <c r="AU62" s="63"/>
      <c r="AV62" s="63"/>
      <c r="AW62" s="27"/>
      <c r="AX62" s="63"/>
      <c r="AY62" s="27">
        <f>S62+Y62+AE62+AH62+AN62+BE62</f>
        <v>6729035.2265625</v>
      </c>
      <c r="AZ62" s="27"/>
      <c r="BA62" s="27"/>
      <c r="BB62" s="27"/>
      <c r="BC62" s="27"/>
      <c r="BE62" s="23">
        <f>'2020'!BW20+'2020'!BZ20</f>
        <v>563527.4375</v>
      </c>
    </row>
    <row r="63" spans="1:57">
      <c r="A63" s="63">
        <v>35</v>
      </c>
      <c r="B63" s="1" t="s">
        <v>83</v>
      </c>
      <c r="C63" s="2">
        <v>1970</v>
      </c>
      <c r="D63" s="2" t="s">
        <v>17</v>
      </c>
      <c r="E63" s="2">
        <v>3</v>
      </c>
      <c r="F63" s="2">
        <v>2</v>
      </c>
      <c r="G63" s="2">
        <v>24</v>
      </c>
      <c r="H63" s="5">
        <v>0</v>
      </c>
      <c r="I63" s="63">
        <f t="shared" si="16"/>
        <v>24</v>
      </c>
      <c r="J63" s="63">
        <v>0</v>
      </c>
      <c r="K63" s="8">
        <v>969.8</v>
      </c>
      <c r="L63" s="8">
        <v>639.79999999999995</v>
      </c>
      <c r="M63" s="10">
        <v>0</v>
      </c>
      <c r="N63" s="10">
        <f t="shared" si="17"/>
        <v>639.79999999999995</v>
      </c>
      <c r="O63" s="10">
        <v>52</v>
      </c>
      <c r="P63" s="63" t="s">
        <v>271</v>
      </c>
      <c r="Q63" s="63" t="s">
        <v>271</v>
      </c>
      <c r="R63" s="27">
        <f>'2022'!AT5+'2022'!AW5+'2022'!BC5+'2022'!BF5+'2022'!BI5+'2022'!BL5+'2022'!BO5+'2022'!BR5+'2022'!BU5+'2022'!BX5</f>
        <v>5494.0999145507812</v>
      </c>
      <c r="S63" s="27">
        <f>'2022'!AV5+'2022'!AY5+'2022'!BE5+'2022'!BH5+'2022'!BK5+'2022'!BN5+'2022'!BQ5+'2022'!BT5+'2022'!BW5+'2022'!BZ5</f>
        <v>10739029.984375</v>
      </c>
      <c r="T63" s="28">
        <v>44926</v>
      </c>
      <c r="U63" s="63"/>
      <c r="V63" s="27"/>
      <c r="W63" s="63"/>
      <c r="X63" s="27">
        <f>'2022'!AH5+'2022'!AK5+'2022'!AN5</f>
        <v>1638</v>
      </c>
      <c r="Y63" s="27">
        <f>'2022'!AJ5+'2022'!AM5+'2022'!AP5</f>
        <v>4626168.75</v>
      </c>
      <c r="Z63" s="28">
        <v>44926</v>
      </c>
      <c r="AA63" s="63"/>
      <c r="AB63" s="27"/>
      <c r="AC63" s="63"/>
      <c r="AD63" s="27">
        <f>'2022'!G5+'2022'!M5+'2022'!P5+'2022'!S5+'2022'!Y5+'2022'!AB5</f>
        <v>2931.1300020217896</v>
      </c>
      <c r="AE63" s="27">
        <f>'2022'!I5+'2022'!O5+'2022'!R5+'2022'!U5+'2022'!AA5+'2022'!AD5</f>
        <v>3722814.8984375</v>
      </c>
      <c r="AF63" s="28">
        <v>44926</v>
      </c>
      <c r="AG63" s="27">
        <f>'2022'!CS5</f>
        <v>86.220001220703125</v>
      </c>
      <c r="AH63" s="27">
        <f>'2022'!CU5</f>
        <v>401261.84375</v>
      </c>
      <c r="AI63" s="28">
        <v>44926</v>
      </c>
      <c r="AJ63" s="63"/>
      <c r="AK63" s="63"/>
      <c r="AL63" s="63"/>
      <c r="AM63" s="63"/>
      <c r="AN63" s="27"/>
      <c r="AO63" s="63"/>
      <c r="AP63" s="63"/>
      <c r="AQ63" s="63"/>
      <c r="AR63" s="63"/>
      <c r="AS63" s="63"/>
      <c r="AT63" s="63"/>
      <c r="AU63" s="63"/>
      <c r="AV63" s="63"/>
      <c r="AW63" s="27"/>
      <c r="AX63" s="63"/>
      <c r="AY63" s="27">
        <f>S63+Y63+AE63+AH63+BE63</f>
        <v>21270595.2265625</v>
      </c>
      <c r="AZ63" s="27"/>
      <c r="BA63" s="27"/>
      <c r="BB63" s="27"/>
      <c r="BC63" s="27"/>
      <c r="BE63" s="23">
        <f>'2022'!DS5+'2022'!DV5</f>
        <v>1781319.75</v>
      </c>
    </row>
    <row r="64" spans="1:57">
      <c r="A64" s="63">
        <v>36</v>
      </c>
      <c r="B64" s="1" t="s">
        <v>85</v>
      </c>
      <c r="C64" s="2">
        <v>1961</v>
      </c>
      <c r="D64" s="2" t="s">
        <v>17</v>
      </c>
      <c r="E64" s="2">
        <v>3</v>
      </c>
      <c r="F64" s="2">
        <v>3</v>
      </c>
      <c r="G64" s="2">
        <v>36</v>
      </c>
      <c r="H64" s="5">
        <v>3</v>
      </c>
      <c r="I64" s="63">
        <f t="shared" si="16"/>
        <v>33</v>
      </c>
      <c r="J64" s="63">
        <v>0</v>
      </c>
      <c r="K64" s="8">
        <v>1492.6</v>
      </c>
      <c r="L64" s="8">
        <v>971.5</v>
      </c>
      <c r="M64" s="10">
        <v>137.1</v>
      </c>
      <c r="N64" s="10">
        <f t="shared" si="17"/>
        <v>834.4</v>
      </c>
      <c r="O64" s="10">
        <v>57</v>
      </c>
      <c r="P64" s="63" t="s">
        <v>271</v>
      </c>
      <c r="Q64" s="63" t="s">
        <v>271</v>
      </c>
      <c r="R64" s="27">
        <f>'2021'!AT7+'2021'!AW7+'2021'!BC7+'2021'!BF7+'2021'!BI7+'2021'!BL7+'2021'!BO7+'2021'!BR7</f>
        <v>6729.5999755859375</v>
      </c>
      <c r="S64" s="27">
        <f>'2021'!AV7+'2021'!AY7+'2021'!BE7+'2021'!BH7+'2021'!BK7+'2021'!BN7+'2021'!BQ7+'2021'!BT7</f>
        <v>5965695.96875</v>
      </c>
      <c r="T64" s="28">
        <v>44561</v>
      </c>
      <c r="U64" s="63"/>
      <c r="V64" s="27"/>
      <c r="W64" s="63"/>
      <c r="X64" s="27">
        <f>'2021'!AK7+'2021'!AN7+'2021'!AQ7</f>
        <v>2535.0199584960937</v>
      </c>
      <c r="Y64" s="27">
        <f>'2021'!AM7+'2021'!AP7+'2021'!AS7</f>
        <v>6799101.625</v>
      </c>
      <c r="Z64" s="28">
        <v>44561</v>
      </c>
      <c r="AA64" s="27">
        <f>'2021'!CY7</f>
        <v>696.29998779296875</v>
      </c>
      <c r="AB64" s="27">
        <f>'2021'!DA7</f>
        <v>2015196.625</v>
      </c>
      <c r="AC64" s="28">
        <v>44561</v>
      </c>
      <c r="AD64" s="27">
        <f>'2021'!G7+'2021'!P7+'2021'!S7+'2021'!V7+'2021'!Y7+'2021'!AB7+'2021'!AE7</f>
        <v>4533.3000001907349</v>
      </c>
      <c r="AE64" s="27">
        <f>'2021'!I7+'2021'!R7+'2021'!U7+'2021'!X7+'2021'!AA7+'2021'!AD7+'2021'!AG7</f>
        <v>5462767.984375</v>
      </c>
      <c r="AF64" s="28">
        <v>44561</v>
      </c>
      <c r="AG64" s="27">
        <f>'2021'!DE7</f>
        <v>121.31999969482422</v>
      </c>
      <c r="AH64" s="27">
        <f>'2021'!DG7</f>
        <v>537217.0625</v>
      </c>
      <c r="AI64" s="28">
        <v>44561</v>
      </c>
      <c r="AJ64" s="63"/>
      <c r="AK64" s="63"/>
      <c r="AL64" s="63"/>
      <c r="AM64" s="63"/>
      <c r="AN64" s="27"/>
      <c r="AO64" s="63"/>
      <c r="AP64" s="63"/>
      <c r="AQ64" s="63"/>
      <c r="AR64" s="63"/>
      <c r="AS64" s="63"/>
      <c r="AT64" s="63"/>
      <c r="AU64" s="63"/>
      <c r="AV64" s="63"/>
      <c r="AW64" s="27"/>
      <c r="AX64" s="63"/>
      <c r="AY64" s="27">
        <f>S64+Y64+AB64+AE64+AH64+BE64</f>
        <v>22679269.328125</v>
      </c>
      <c r="AZ64" s="27"/>
      <c r="BA64" s="27"/>
      <c r="BB64" s="27"/>
      <c r="BC64" s="27"/>
      <c r="BE64" s="23">
        <f>'2021'!EB7+'2021'!EE7</f>
        <v>1899290.0625</v>
      </c>
    </row>
    <row r="65" spans="1:57">
      <c r="A65" s="63">
        <v>37</v>
      </c>
      <c r="B65" s="63" t="s">
        <v>86</v>
      </c>
      <c r="C65" s="63">
        <v>1960</v>
      </c>
      <c r="D65" s="63" t="s">
        <v>17</v>
      </c>
      <c r="E65" s="63">
        <v>4</v>
      </c>
      <c r="F65" s="63">
        <v>4</v>
      </c>
      <c r="G65" s="63">
        <v>64</v>
      </c>
      <c r="H65" s="6">
        <v>8</v>
      </c>
      <c r="I65" s="63">
        <f t="shared" si="16"/>
        <v>56</v>
      </c>
      <c r="J65" s="63">
        <v>0</v>
      </c>
      <c r="K65" s="8">
        <v>2798.1</v>
      </c>
      <c r="L65" s="8">
        <v>2563.4</v>
      </c>
      <c r="M65" s="10">
        <v>343.4</v>
      </c>
      <c r="N65" s="10">
        <f t="shared" si="17"/>
        <v>2220</v>
      </c>
      <c r="O65" s="10">
        <v>125</v>
      </c>
      <c r="P65" s="63" t="s">
        <v>271</v>
      </c>
      <c r="Q65" s="63" t="s">
        <v>271</v>
      </c>
      <c r="R65" s="63"/>
      <c r="S65" s="27"/>
      <c r="T65" s="28"/>
      <c r="U65" s="63"/>
      <c r="V65" s="27"/>
      <c r="W65" s="63"/>
      <c r="X65" s="63"/>
      <c r="Y65" s="27"/>
      <c r="Z65" s="28"/>
      <c r="AA65" s="63"/>
      <c r="AB65" s="27"/>
      <c r="AC65" s="63"/>
      <c r="AD65" s="27">
        <f>'2020'!Y18+'2020'!AE18</f>
        <v>1959.219970703125</v>
      </c>
      <c r="AE65" s="27">
        <f>'2020'!AA18+'2020'!AG18</f>
        <v>1253284.546875</v>
      </c>
      <c r="AF65" s="28">
        <v>44196</v>
      </c>
      <c r="AG65" s="63"/>
      <c r="AH65" s="27"/>
      <c r="AI65" s="28"/>
      <c r="AJ65" s="63"/>
      <c r="AK65" s="63"/>
      <c r="AL65" s="63"/>
      <c r="AM65" s="63"/>
      <c r="AN65" s="27"/>
      <c r="AO65" s="63"/>
      <c r="AP65" s="63"/>
      <c r="AQ65" s="63"/>
      <c r="AR65" s="63"/>
      <c r="AS65" s="63"/>
      <c r="AT65" s="63"/>
      <c r="AU65" s="63"/>
      <c r="AV65" s="63"/>
      <c r="AW65" s="27"/>
      <c r="AX65" s="28"/>
      <c r="AY65" s="27">
        <f>AE65+BE65</f>
        <v>1367834.76953125</v>
      </c>
      <c r="AZ65" s="27"/>
      <c r="BA65" s="27"/>
      <c r="BB65" s="27"/>
      <c r="BC65" s="27"/>
      <c r="BE65" s="23">
        <f>'2020'!BW18+'2020'!BZ18</f>
        <v>114550.22265625</v>
      </c>
    </row>
    <row r="66" spans="1:57">
      <c r="A66" s="2">
        <v>38</v>
      </c>
      <c r="B66" s="30" t="s">
        <v>181</v>
      </c>
      <c r="C66" s="2">
        <v>1975</v>
      </c>
      <c r="D66" s="2" t="s">
        <v>17</v>
      </c>
      <c r="E66" s="2">
        <v>5</v>
      </c>
      <c r="F66" s="2">
        <v>7</v>
      </c>
      <c r="G66" s="2">
        <v>115</v>
      </c>
      <c r="H66" s="2">
        <v>0</v>
      </c>
      <c r="I66" s="2">
        <v>0</v>
      </c>
      <c r="J66" s="2">
        <v>0</v>
      </c>
      <c r="K66" s="2">
        <v>5653.9</v>
      </c>
      <c r="L66" s="2">
        <v>5112.3</v>
      </c>
      <c r="M66" s="8">
        <v>0</v>
      </c>
      <c r="N66" s="8">
        <v>0</v>
      </c>
      <c r="O66" s="8">
        <v>0</v>
      </c>
      <c r="P66" s="63" t="s">
        <v>271</v>
      </c>
      <c r="Q66" s="63" t="s">
        <v>271</v>
      </c>
      <c r="R66" s="23">
        <f>'2020'!AT16+'2020'!AW16+'2020'!AZ16</f>
        <v>15336.8994140625</v>
      </c>
      <c r="S66" s="23">
        <f>'2020'!AV16+'2020'!AY16+'2020'!BB16</f>
        <v>6802784.25</v>
      </c>
      <c r="T66" s="28">
        <v>44196</v>
      </c>
      <c r="U66" s="2"/>
      <c r="V66" s="2"/>
      <c r="W66" s="2"/>
      <c r="X66" s="2"/>
      <c r="Y66" s="2"/>
      <c r="Z66" s="2"/>
      <c r="AA66" s="2"/>
      <c r="AB66" s="2"/>
      <c r="AC66" s="2"/>
      <c r="AD66" s="23">
        <f>'2020'!J16+'2020'!Y16</f>
        <v>7552.7998046875</v>
      </c>
      <c r="AE66" s="23">
        <f>'2020'!L16+'2020'!AA16</f>
        <v>2815306.25</v>
      </c>
      <c r="AF66" s="28">
        <v>44196</v>
      </c>
      <c r="AG66" s="2"/>
      <c r="AH66" s="2"/>
      <c r="AI66" s="2"/>
      <c r="AJ66" s="2"/>
      <c r="AK66" s="2"/>
      <c r="AL66" s="2"/>
      <c r="AM66" s="23">
        <f>'2020'!G16</f>
        <v>2456.60009765625</v>
      </c>
      <c r="AN66" s="23">
        <f>'2020'!I16</f>
        <v>15431551</v>
      </c>
      <c r="AO66" s="28">
        <v>44196</v>
      </c>
      <c r="AP66" s="2"/>
      <c r="AQ66" s="2"/>
      <c r="AR66" s="2"/>
      <c r="AS66" s="2"/>
      <c r="AT66" s="2"/>
      <c r="AU66" s="2"/>
      <c r="AV66" s="2"/>
      <c r="AW66" s="2"/>
      <c r="AX66" s="2"/>
      <c r="AY66" s="23">
        <f>S66+AE66+AN66+BE66</f>
        <v>27339178.6875</v>
      </c>
      <c r="AZ66" s="2"/>
      <c r="BA66" s="2"/>
      <c r="BB66" s="2"/>
      <c r="BC66" s="2"/>
      <c r="BE66" s="23">
        <f>'2020'!BW16+'2020'!BZ16</f>
        <v>2289537.1875</v>
      </c>
    </row>
    <row r="67" spans="1:57">
      <c r="A67" s="63">
        <v>39</v>
      </c>
      <c r="B67" s="9" t="s">
        <v>84</v>
      </c>
      <c r="C67" s="4">
        <v>1963</v>
      </c>
      <c r="D67" s="4" t="s">
        <v>63</v>
      </c>
      <c r="E67" s="2">
        <v>4</v>
      </c>
      <c r="F67" s="2">
        <v>4</v>
      </c>
      <c r="G67" s="2">
        <v>64</v>
      </c>
      <c r="H67" s="5">
        <v>13</v>
      </c>
      <c r="I67" s="63">
        <f>G67-H67</f>
        <v>51</v>
      </c>
      <c r="J67" s="63">
        <v>0</v>
      </c>
      <c r="K67" s="8">
        <v>3579.9</v>
      </c>
      <c r="L67" s="8">
        <v>2699.3</v>
      </c>
      <c r="M67" s="10">
        <v>568</v>
      </c>
      <c r="N67" s="10">
        <f>L67-M67</f>
        <v>2131.3000000000002</v>
      </c>
      <c r="O67" s="10">
        <v>127</v>
      </c>
      <c r="P67" s="63" t="s">
        <v>271</v>
      </c>
      <c r="Q67" s="63" t="s">
        <v>271</v>
      </c>
      <c r="R67" s="27">
        <f>'2022'!AT14+'2022'!AW14+'2022'!BF14+'2022'!BI14+'2022'!BL14+'2022'!BO14+'2022'!BR14+'2022'!BU14+'2022'!CA14+'2022'!CD14+'2022'!CG14</f>
        <v>21683.500244140625</v>
      </c>
      <c r="S67" s="27">
        <f>'2022'!AV14+'2022'!AY14+'2022'!BH14+'2022'!BK14+'2022'!BN14+'2022'!BQ14+'2022'!BT14+'2022'!BW14+'2022'!CC14+'2022'!CF14+'2022'!CI14</f>
        <v>18733915.59375</v>
      </c>
      <c r="T67" s="28">
        <v>44926</v>
      </c>
      <c r="U67" s="63"/>
      <c r="V67" s="27"/>
      <c r="W67" s="63"/>
      <c r="X67" s="27">
        <f>'2022'!AE14</f>
        <v>919</v>
      </c>
      <c r="Y67" s="27">
        <f>'2022'!AG14</f>
        <v>5670386</v>
      </c>
      <c r="Z67" s="28">
        <v>44926</v>
      </c>
      <c r="AA67" s="27">
        <f>'2022'!CJ14</f>
        <v>653.5999755859375</v>
      </c>
      <c r="AB67" s="27">
        <f>'2022'!CL14</f>
        <v>1988087.75</v>
      </c>
      <c r="AC67" s="28">
        <v>44926</v>
      </c>
      <c r="AD67" s="27">
        <f>'2022'!P14+'2022'!S14+'2022'!V14+'2022'!Y14+'2022'!AB14</f>
        <v>2573</v>
      </c>
      <c r="AE67" s="27">
        <f>'2022'!R14+'2022'!U14+'2022'!X14+'2022'!AA14+'2022'!AD14</f>
        <v>4724592.40625</v>
      </c>
      <c r="AF67" s="28">
        <v>44926</v>
      </c>
      <c r="AG67" s="27">
        <f>'2022'!CS14</f>
        <v>181.83999633789062</v>
      </c>
      <c r="AH67" s="27">
        <f>'2022'!CU14</f>
        <v>864090.9375</v>
      </c>
      <c r="AI67" s="28">
        <v>44926</v>
      </c>
      <c r="AJ67" s="63"/>
      <c r="AK67" s="63"/>
      <c r="AL67" s="63"/>
      <c r="AM67" s="27">
        <f>'2022'!J14</f>
        <v>2327</v>
      </c>
      <c r="AN67" s="27">
        <f>'2022'!L14</f>
        <v>12861259</v>
      </c>
      <c r="AO67" s="28">
        <v>44926</v>
      </c>
      <c r="AP67" s="63"/>
      <c r="AQ67" s="63"/>
      <c r="AR67" s="63"/>
      <c r="AS67" s="63"/>
      <c r="AT67" s="63"/>
      <c r="AU67" s="63"/>
      <c r="AV67" s="63"/>
      <c r="AW67" s="27"/>
      <c r="AX67" s="63"/>
      <c r="AY67" s="27">
        <f>S67+Y67+AB67+AE67+AH67+AN67+BE67</f>
        <v>48940920.875</v>
      </c>
      <c r="AZ67" s="27"/>
      <c r="BA67" s="27"/>
      <c r="BB67" s="27"/>
      <c r="BC67" s="27"/>
      <c r="BE67" s="23">
        <f>'2022'!DS14+'2022'!DV14</f>
        <v>4098589.1875</v>
      </c>
    </row>
    <row r="68" spans="1:57">
      <c r="A68" s="2"/>
      <c r="B68" s="65" t="s">
        <v>282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3">
        <f>'2020'!AN25</f>
        <v>650</v>
      </c>
      <c r="Y68" s="23">
        <f>'2020'!AP25</f>
        <v>2397265</v>
      </c>
      <c r="Z68" s="28">
        <v>44196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3">
        <f>Y68+BE68</f>
        <v>2616375.015625</v>
      </c>
      <c r="AZ68" s="2"/>
      <c r="BA68" s="2"/>
      <c r="BB68" s="2"/>
      <c r="BC68" s="2"/>
      <c r="BE68" s="23">
        <f>'2020'!BW25+'2020'!BZ25</f>
        <v>219110.015625</v>
      </c>
    </row>
    <row r="69" spans="1:57">
      <c r="A69" s="2"/>
      <c r="B69" s="65" t="s">
        <v>283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3">
        <f>'2020'!BC26</f>
        <v>90</v>
      </c>
      <c r="AH69" s="23">
        <f>'2020'!BE26</f>
        <v>378110.6875</v>
      </c>
      <c r="AI69" s="28">
        <v>44196</v>
      </c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3">
        <f>BE69+AH69</f>
        <v>412670.00732421875</v>
      </c>
      <c r="AZ69" s="2"/>
      <c r="BA69" s="2"/>
      <c r="BB69" s="2"/>
      <c r="BC69" s="2"/>
      <c r="BE69" s="23">
        <f>'2020'!BW26+'2020'!BZ26</f>
        <v>34559.31982421875</v>
      </c>
    </row>
    <row r="70" spans="1:57">
      <c r="A70" s="2"/>
      <c r="B70" s="65" t="s">
        <v>284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3">
        <f>'2020'!BC27</f>
        <v>135.89999389648437</v>
      </c>
      <c r="AH70" s="23">
        <f>'2020'!BE27</f>
        <v>570947.1875</v>
      </c>
      <c r="AI70" s="28">
        <v>44196</v>
      </c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3">
        <f>BE70+AH70</f>
        <v>623131.7578125</v>
      </c>
      <c r="AZ70" s="2"/>
      <c r="BA70" s="2"/>
      <c r="BB70" s="2"/>
      <c r="BC70" s="2"/>
      <c r="BE70" s="23">
        <f>'2020'!BW27+'2020'!BZ27</f>
        <v>52184.5703125</v>
      </c>
    </row>
    <row r="71" spans="1:57">
      <c r="A71" s="2"/>
      <c r="B71" s="65" t="s">
        <v>285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3">
        <f>'2020'!BC28</f>
        <v>146.52000427246094</v>
      </c>
      <c r="AH71" s="23">
        <f>'2020'!BE28</f>
        <v>615564.25</v>
      </c>
      <c r="AI71" s="28">
        <v>44196</v>
      </c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3">
        <f>BE71+AH71</f>
        <v>671826.8203125</v>
      </c>
      <c r="AZ71" s="2"/>
      <c r="BA71" s="2"/>
      <c r="BB71" s="2"/>
      <c r="BC71" s="2"/>
      <c r="BE71" s="23">
        <f>'2020'!BW28+'2020'!BZ28</f>
        <v>56262.5703125</v>
      </c>
    </row>
    <row r="72" spans="1:57">
      <c r="A72" s="2"/>
      <c r="B72" s="65" t="s">
        <v>286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3">
        <f>'2020'!BC29</f>
        <v>116</v>
      </c>
      <c r="AH72" s="23">
        <f>'2020'!BE29</f>
        <v>487342.6875</v>
      </c>
      <c r="AI72" s="28">
        <v>44196</v>
      </c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3">
        <f>BE72+AH72</f>
        <v>531885.8056640625</v>
      </c>
      <c r="AZ72" s="2"/>
      <c r="BA72" s="2"/>
      <c r="BB72" s="2"/>
      <c r="BC72" s="2"/>
      <c r="BE72" s="23">
        <f>'2020'!BW29+'2020'!BZ29</f>
        <v>44543.1181640625</v>
      </c>
    </row>
    <row r="73" spans="1:57">
      <c r="A73" s="2"/>
      <c r="B73" s="65" t="s">
        <v>287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3">
        <f>'2020'!V30</f>
        <v>6</v>
      </c>
      <c r="AN73" s="23">
        <f>'2020'!X30</f>
        <v>78123.71875</v>
      </c>
      <c r="AO73" s="28">
        <v>44196</v>
      </c>
      <c r="AP73" s="2"/>
      <c r="AQ73" s="2"/>
      <c r="AR73" s="2"/>
      <c r="AS73" s="2"/>
      <c r="AT73" s="2"/>
      <c r="AU73" s="2"/>
      <c r="AV73" s="2"/>
      <c r="AW73" s="2"/>
      <c r="AX73" s="2"/>
      <c r="AY73" s="23">
        <f>'КПР 2020-2022'!AN73+'КПР 2020-2022'!BE73</f>
        <v>85264.228881835938</v>
      </c>
      <c r="AZ73" s="2"/>
      <c r="BA73" s="2"/>
      <c r="BB73" s="2"/>
      <c r="BC73" s="2"/>
      <c r="BE73" s="23">
        <f>'2020'!BW30+'2020'!BZ30</f>
        <v>7140.5101318359375</v>
      </c>
    </row>
    <row r="74" spans="1:57">
      <c r="A74" s="2"/>
      <c r="B74" s="65" t="s">
        <v>288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3">
        <f>'2020'!V31</f>
        <v>3</v>
      </c>
      <c r="AN74" s="23">
        <f>'2020'!X31</f>
        <v>39061.859375</v>
      </c>
      <c r="AO74" s="28">
        <v>44196</v>
      </c>
      <c r="AP74" s="2"/>
      <c r="AQ74" s="2"/>
      <c r="AR74" s="2"/>
      <c r="AS74" s="2"/>
      <c r="AT74" s="2"/>
      <c r="AU74" s="2"/>
      <c r="AV74" s="2"/>
      <c r="AW74" s="2"/>
      <c r="AX74" s="2"/>
      <c r="AY74" s="23">
        <f>'КПР 2020-2022'!AN74+'КПР 2020-2022'!BE74</f>
        <v>42632.109436035156</v>
      </c>
      <c r="AZ74" s="2"/>
      <c r="BA74" s="2"/>
      <c r="BB74" s="2"/>
      <c r="BC74" s="2"/>
      <c r="BE74" s="23">
        <f>'2020'!BW31+'2020'!BZ31</f>
        <v>3570.2500610351562</v>
      </c>
    </row>
    <row r="75" spans="1:57">
      <c r="A75" s="2"/>
      <c r="B75" s="65" t="s">
        <v>289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3">
        <f>'2020'!V32</f>
        <v>6</v>
      </c>
      <c r="AN75" s="23">
        <f>'2020'!X32</f>
        <v>78123.71875</v>
      </c>
      <c r="AO75" s="28">
        <v>44196</v>
      </c>
      <c r="AP75" s="2"/>
      <c r="AQ75" s="2"/>
      <c r="AR75" s="2"/>
      <c r="AS75" s="2"/>
      <c r="AT75" s="2"/>
      <c r="AU75" s="2"/>
      <c r="AV75" s="2"/>
      <c r="AW75" s="2"/>
      <c r="AX75" s="2"/>
      <c r="AY75" s="23">
        <f>'КПР 2020-2022'!AN75+'КПР 2020-2022'!BE75</f>
        <v>85264.228881835938</v>
      </c>
      <c r="AZ75" s="2"/>
      <c r="BA75" s="2"/>
      <c r="BB75" s="2"/>
      <c r="BC75" s="2"/>
      <c r="BE75" s="23">
        <f>'2020'!BW32+'2020'!BZ32</f>
        <v>7140.5101318359375</v>
      </c>
    </row>
    <row r="76" spans="1:57">
      <c r="A76" s="2"/>
      <c r="B76" s="65" t="s">
        <v>290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3">
        <f>'2020'!V33</f>
        <v>6</v>
      </c>
      <c r="AN76" s="23">
        <f>'2020'!X33</f>
        <v>78123.71875</v>
      </c>
      <c r="AO76" s="28">
        <v>44196</v>
      </c>
      <c r="AP76" s="2"/>
      <c r="AQ76" s="2"/>
      <c r="AR76" s="2"/>
      <c r="AS76" s="2"/>
      <c r="AT76" s="2"/>
      <c r="AU76" s="2"/>
      <c r="AV76" s="2"/>
      <c r="AW76" s="2"/>
      <c r="AX76" s="2"/>
      <c r="AY76" s="23">
        <f>'КПР 2020-2022'!AN76+'КПР 2020-2022'!BE76</f>
        <v>85264.228881835938</v>
      </c>
      <c r="AZ76" s="2"/>
      <c r="BA76" s="2"/>
      <c r="BB76" s="2"/>
      <c r="BC76" s="2"/>
      <c r="BE76" s="23">
        <f>'2020'!BW33+'2020'!BZ33</f>
        <v>7140.5101318359375</v>
      </c>
    </row>
    <row r="77" spans="1:57">
      <c r="A77" s="2"/>
      <c r="B77" s="65" t="s">
        <v>291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3">
        <f>'2020'!V34</f>
        <v>6</v>
      </c>
      <c r="AN77" s="23">
        <f>'2020'!X34</f>
        <v>78123.71875</v>
      </c>
      <c r="AO77" s="28">
        <v>44196</v>
      </c>
      <c r="AP77" s="2"/>
      <c r="AQ77" s="2"/>
      <c r="AR77" s="2"/>
      <c r="AS77" s="2"/>
      <c r="AT77" s="2"/>
      <c r="AU77" s="2"/>
      <c r="AV77" s="2"/>
      <c r="AW77" s="2"/>
      <c r="AX77" s="2"/>
      <c r="AY77" s="23">
        <f>'КПР 2020-2022'!AN77+'КПР 2020-2022'!BE77</f>
        <v>85264.228881835938</v>
      </c>
      <c r="AZ77" s="2"/>
      <c r="BA77" s="2"/>
      <c r="BB77" s="2"/>
      <c r="BC77" s="2"/>
      <c r="BE77" s="23">
        <f>'2020'!BW34+'2020'!BZ34</f>
        <v>7140.5101318359375</v>
      </c>
    </row>
    <row r="78" spans="1:57">
      <c r="A78" s="2"/>
      <c r="B78" s="65" t="s">
        <v>292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3">
        <f>'2020'!V35</f>
        <v>3</v>
      </c>
      <c r="AN78" s="23">
        <f>'2020'!X35</f>
        <v>39061.859375</v>
      </c>
      <c r="AO78" s="28">
        <v>44196</v>
      </c>
      <c r="AP78" s="2"/>
      <c r="AQ78" s="2"/>
      <c r="AR78" s="2"/>
      <c r="AS78" s="2"/>
      <c r="AT78" s="2"/>
      <c r="AU78" s="2"/>
      <c r="AV78" s="2"/>
      <c r="AW78" s="2"/>
      <c r="AX78" s="2"/>
      <c r="AY78" s="23">
        <f>'КПР 2020-2022'!AN78+'КПР 2020-2022'!BE78</f>
        <v>42632.109436035156</v>
      </c>
      <c r="AZ78" s="2"/>
      <c r="BA78" s="2"/>
      <c r="BB78" s="2"/>
      <c r="BC78" s="2"/>
      <c r="BE78" s="23">
        <f>'2020'!BW35+'2020'!BZ35</f>
        <v>3570.2500610351562</v>
      </c>
    </row>
    <row r="79" spans="1:57">
      <c r="A79" s="2"/>
      <c r="B79" s="65" t="s">
        <v>293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3">
        <f>'2020'!V36</f>
        <v>6</v>
      </c>
      <c r="AN79" s="23">
        <f>'2020'!X36</f>
        <v>78123.71875</v>
      </c>
      <c r="AO79" s="28">
        <v>44196</v>
      </c>
      <c r="AP79" s="2"/>
      <c r="AQ79" s="2"/>
      <c r="AR79" s="2"/>
      <c r="AS79" s="2"/>
      <c r="AT79" s="2"/>
      <c r="AU79" s="2"/>
      <c r="AV79" s="2"/>
      <c r="AW79" s="2"/>
      <c r="AX79" s="2"/>
      <c r="AY79" s="23">
        <f>'КПР 2020-2022'!AN79+'КПР 2020-2022'!BE79</f>
        <v>85264.228881835938</v>
      </c>
      <c r="AZ79" s="2"/>
      <c r="BA79" s="2"/>
      <c r="BB79" s="2"/>
      <c r="BC79" s="2"/>
      <c r="BE79" s="23">
        <f>'2020'!BW36+'2020'!BZ36</f>
        <v>7140.5101318359375</v>
      </c>
    </row>
    <row r="80" spans="1:57">
      <c r="A80" s="2"/>
      <c r="B80" s="65" t="s">
        <v>294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3">
        <f>'2020'!V37</f>
        <v>6</v>
      </c>
      <c r="AN80" s="23">
        <f>'2020'!X37</f>
        <v>78123.71875</v>
      </c>
      <c r="AO80" s="28">
        <v>44196</v>
      </c>
      <c r="AP80" s="2"/>
      <c r="AQ80" s="2"/>
      <c r="AR80" s="2"/>
      <c r="AS80" s="2"/>
      <c r="AT80" s="2"/>
      <c r="AU80" s="2"/>
      <c r="AV80" s="2"/>
      <c r="AW80" s="2"/>
      <c r="AX80" s="2"/>
      <c r="AY80" s="23">
        <f>'КПР 2020-2022'!AN80+'КПР 2020-2022'!BE80</f>
        <v>85264.228881835938</v>
      </c>
      <c r="AZ80" s="2"/>
      <c r="BA80" s="2"/>
      <c r="BB80" s="2"/>
      <c r="BC80" s="2"/>
      <c r="BE80" s="23">
        <f>'2020'!BW37+'2020'!BZ37</f>
        <v>7140.5101318359375</v>
      </c>
    </row>
  </sheetData>
  <mergeCells count="48">
    <mergeCell ref="B57:B58"/>
    <mergeCell ref="A57:A58"/>
    <mergeCell ref="B53:B54"/>
    <mergeCell ref="A53:A54"/>
    <mergeCell ref="AV18:AX19"/>
    <mergeCell ref="AY18:AY19"/>
    <mergeCell ref="AZ18:BC18"/>
    <mergeCell ref="A22:H22"/>
    <mergeCell ref="A55:A56"/>
    <mergeCell ref="B55:B56"/>
    <mergeCell ref="B38:B39"/>
    <mergeCell ref="A38:A39"/>
    <mergeCell ref="A28:A29"/>
    <mergeCell ref="B28:B29"/>
    <mergeCell ref="B45:B46"/>
    <mergeCell ref="A45:A46"/>
    <mergeCell ref="AY17:BC17"/>
    <mergeCell ref="G18:G19"/>
    <mergeCell ref="H18:J18"/>
    <mergeCell ref="L18:L19"/>
    <mergeCell ref="M18:M19"/>
    <mergeCell ref="N18:N19"/>
    <mergeCell ref="R18:T19"/>
    <mergeCell ref="U18:W19"/>
    <mergeCell ref="X18:Z19"/>
    <mergeCell ref="AA18:AC19"/>
    <mergeCell ref="L17:N17"/>
    <mergeCell ref="O17:O19"/>
    <mergeCell ref="P17:P19"/>
    <mergeCell ref="Q17:Q19"/>
    <mergeCell ref="R17:AL17"/>
    <mergeCell ref="AS18:AU19"/>
    <mergeCell ref="AZ7:BC7"/>
    <mergeCell ref="A8:BC15"/>
    <mergeCell ref="A17:A19"/>
    <mergeCell ref="B17:B19"/>
    <mergeCell ref="C17:C19"/>
    <mergeCell ref="D17:D19"/>
    <mergeCell ref="E17:E19"/>
    <mergeCell ref="F17:F19"/>
    <mergeCell ref="G17:J17"/>
    <mergeCell ref="K17:K19"/>
    <mergeCell ref="AM17:AX17"/>
    <mergeCell ref="AD18:AF19"/>
    <mergeCell ref="AG18:AI19"/>
    <mergeCell ref="AJ18:AL19"/>
    <mergeCell ref="AM18:AO19"/>
    <mergeCell ref="AP18:AR19"/>
  </mergeCells>
  <conditionalFormatting sqref="B35">
    <cfRule type="duplicateValues" dxfId="28" priority="20"/>
  </conditionalFormatting>
  <conditionalFormatting sqref="B36">
    <cfRule type="duplicateValues" dxfId="27" priority="19"/>
  </conditionalFormatting>
  <conditionalFormatting sqref="B34">
    <cfRule type="duplicateValues" dxfId="26" priority="21"/>
  </conditionalFormatting>
  <conditionalFormatting sqref="B23:B28 B30:B33">
    <cfRule type="duplicateValues" dxfId="25" priority="22"/>
  </conditionalFormatting>
  <conditionalFormatting sqref="B37">
    <cfRule type="duplicateValues" dxfId="24" priority="23"/>
  </conditionalFormatting>
  <conditionalFormatting sqref="B44:B45">
    <cfRule type="duplicateValues" dxfId="23" priority="17"/>
  </conditionalFormatting>
  <conditionalFormatting sqref="B38 B40">
    <cfRule type="duplicateValues" dxfId="22" priority="15"/>
  </conditionalFormatting>
  <conditionalFormatting sqref="B41:B43">
    <cfRule type="duplicateValues" dxfId="21" priority="16"/>
  </conditionalFormatting>
  <conditionalFormatting sqref="B47:B52">
    <cfRule type="duplicateValues" dxfId="20" priority="18"/>
  </conditionalFormatting>
  <conditionalFormatting sqref="B53">
    <cfRule type="duplicateValues" dxfId="19" priority="13"/>
  </conditionalFormatting>
  <conditionalFormatting sqref="B55">
    <cfRule type="duplicateValues" dxfId="18" priority="11"/>
  </conditionalFormatting>
  <conditionalFormatting sqref="B57">
    <cfRule type="duplicateValues" dxfId="17" priority="10"/>
  </conditionalFormatting>
  <conditionalFormatting sqref="B59">
    <cfRule type="duplicateValues" dxfId="16" priority="9"/>
  </conditionalFormatting>
  <conditionalFormatting sqref="B60">
    <cfRule type="duplicateValues" dxfId="15" priority="8"/>
  </conditionalFormatting>
  <conditionalFormatting sqref="B61">
    <cfRule type="duplicateValues" dxfId="14" priority="7"/>
  </conditionalFormatting>
  <conditionalFormatting sqref="B62">
    <cfRule type="duplicateValues" dxfId="13" priority="6"/>
  </conditionalFormatting>
  <conditionalFormatting sqref="B63">
    <cfRule type="duplicateValues" dxfId="12" priority="4"/>
  </conditionalFormatting>
  <conditionalFormatting sqref="B67">
    <cfRule type="duplicateValues" dxfId="11" priority="3"/>
  </conditionalFormatting>
  <conditionalFormatting sqref="B64">
    <cfRule type="duplicateValues" dxfId="10" priority="2"/>
  </conditionalFormatting>
  <pageMargins left="0.7" right="0.7" top="0.75" bottom="0.75" header="0.3" footer="0.3"/>
  <pageSetup paperSize="9" scale="5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7"/>
  <sheetViews>
    <sheetView workbookViewId="0">
      <pane xSplit="3" ySplit="4" topLeftCell="M5" activePane="bottomRight" state="frozen"/>
      <selection pane="topRight" activeCell="D1" sqref="D1"/>
      <selection pane="bottomLeft" activeCell="A5" sqref="A5"/>
      <selection pane="bottomRight" activeCell="A30" sqref="A30:XFD30"/>
    </sheetView>
  </sheetViews>
  <sheetFormatPr defaultRowHeight="15"/>
  <cols>
    <col min="1" max="1" width="8.42578125" style="16" customWidth="1"/>
    <col min="2" max="2" width="16.85546875" style="16" customWidth="1"/>
    <col min="3" max="3" width="35.28515625" style="16" customWidth="1"/>
    <col min="4" max="17" width="12.5703125" style="16" customWidth="1"/>
    <col min="18" max="18" width="12.5703125" style="37" customWidth="1"/>
    <col min="19" max="26" width="12.5703125" style="16" customWidth="1"/>
    <col min="27" max="27" width="12.5703125" style="37" customWidth="1"/>
    <col min="28" max="32" width="12.5703125" style="16" customWidth="1"/>
    <col min="33" max="33" width="12.5703125" style="37" customWidth="1"/>
    <col min="34" max="84" width="12.5703125" style="16" customWidth="1"/>
    <col min="85" max="85" width="20.28515625" style="16" customWidth="1"/>
    <col min="86" max="86" width="9.140625" style="16"/>
    <col min="87" max="87" width="14.5703125" style="16" customWidth="1"/>
    <col min="88" max="256" width="9.140625" style="16"/>
    <col min="257" max="257" width="8.42578125" style="16" customWidth="1"/>
    <col min="258" max="258" width="16.85546875" style="16" customWidth="1"/>
    <col min="259" max="259" width="35.28515625" style="16" customWidth="1"/>
    <col min="260" max="337" width="12.5703125" style="16" customWidth="1"/>
    <col min="338" max="512" width="9.140625" style="16"/>
    <col min="513" max="513" width="8.42578125" style="16" customWidth="1"/>
    <col min="514" max="514" width="16.85546875" style="16" customWidth="1"/>
    <col min="515" max="515" width="35.28515625" style="16" customWidth="1"/>
    <col min="516" max="593" width="12.5703125" style="16" customWidth="1"/>
    <col min="594" max="768" width="9.140625" style="16"/>
    <col min="769" max="769" width="8.42578125" style="16" customWidth="1"/>
    <col min="770" max="770" width="16.85546875" style="16" customWidth="1"/>
    <col min="771" max="771" width="35.28515625" style="16" customWidth="1"/>
    <col min="772" max="849" width="12.5703125" style="16" customWidth="1"/>
    <col min="850" max="1024" width="9.140625" style="16"/>
    <col min="1025" max="1025" width="8.42578125" style="16" customWidth="1"/>
    <col min="1026" max="1026" width="16.85546875" style="16" customWidth="1"/>
    <col min="1027" max="1027" width="35.28515625" style="16" customWidth="1"/>
    <col min="1028" max="1105" width="12.5703125" style="16" customWidth="1"/>
    <col min="1106" max="1280" width="9.140625" style="16"/>
    <col min="1281" max="1281" width="8.42578125" style="16" customWidth="1"/>
    <col min="1282" max="1282" width="16.85546875" style="16" customWidth="1"/>
    <col min="1283" max="1283" width="35.28515625" style="16" customWidth="1"/>
    <col min="1284" max="1361" width="12.5703125" style="16" customWidth="1"/>
    <col min="1362" max="1536" width="9.140625" style="16"/>
    <col min="1537" max="1537" width="8.42578125" style="16" customWidth="1"/>
    <col min="1538" max="1538" width="16.85546875" style="16" customWidth="1"/>
    <col min="1539" max="1539" width="35.28515625" style="16" customWidth="1"/>
    <col min="1540" max="1617" width="12.5703125" style="16" customWidth="1"/>
    <col min="1618" max="1792" width="9.140625" style="16"/>
    <col min="1793" max="1793" width="8.42578125" style="16" customWidth="1"/>
    <col min="1794" max="1794" width="16.85546875" style="16" customWidth="1"/>
    <col min="1795" max="1795" width="35.28515625" style="16" customWidth="1"/>
    <col min="1796" max="1873" width="12.5703125" style="16" customWidth="1"/>
    <col min="1874" max="2048" width="9.140625" style="16"/>
    <col min="2049" max="2049" width="8.42578125" style="16" customWidth="1"/>
    <col min="2050" max="2050" width="16.85546875" style="16" customWidth="1"/>
    <col min="2051" max="2051" width="35.28515625" style="16" customWidth="1"/>
    <col min="2052" max="2129" width="12.5703125" style="16" customWidth="1"/>
    <col min="2130" max="2304" width="9.140625" style="16"/>
    <col min="2305" max="2305" width="8.42578125" style="16" customWidth="1"/>
    <col min="2306" max="2306" width="16.85546875" style="16" customWidth="1"/>
    <col min="2307" max="2307" width="35.28515625" style="16" customWidth="1"/>
    <col min="2308" max="2385" width="12.5703125" style="16" customWidth="1"/>
    <col min="2386" max="2560" width="9.140625" style="16"/>
    <col min="2561" max="2561" width="8.42578125" style="16" customWidth="1"/>
    <col min="2562" max="2562" width="16.85546875" style="16" customWidth="1"/>
    <col min="2563" max="2563" width="35.28515625" style="16" customWidth="1"/>
    <col min="2564" max="2641" width="12.5703125" style="16" customWidth="1"/>
    <col min="2642" max="2816" width="9.140625" style="16"/>
    <col min="2817" max="2817" width="8.42578125" style="16" customWidth="1"/>
    <col min="2818" max="2818" width="16.85546875" style="16" customWidth="1"/>
    <col min="2819" max="2819" width="35.28515625" style="16" customWidth="1"/>
    <col min="2820" max="2897" width="12.5703125" style="16" customWidth="1"/>
    <col min="2898" max="3072" width="9.140625" style="16"/>
    <col min="3073" max="3073" width="8.42578125" style="16" customWidth="1"/>
    <col min="3074" max="3074" width="16.85546875" style="16" customWidth="1"/>
    <col min="3075" max="3075" width="35.28515625" style="16" customWidth="1"/>
    <col min="3076" max="3153" width="12.5703125" style="16" customWidth="1"/>
    <col min="3154" max="3328" width="9.140625" style="16"/>
    <col min="3329" max="3329" width="8.42578125" style="16" customWidth="1"/>
    <col min="3330" max="3330" width="16.85546875" style="16" customWidth="1"/>
    <col min="3331" max="3331" width="35.28515625" style="16" customWidth="1"/>
    <col min="3332" max="3409" width="12.5703125" style="16" customWidth="1"/>
    <col min="3410" max="3584" width="9.140625" style="16"/>
    <col min="3585" max="3585" width="8.42578125" style="16" customWidth="1"/>
    <col min="3586" max="3586" width="16.85546875" style="16" customWidth="1"/>
    <col min="3587" max="3587" width="35.28515625" style="16" customWidth="1"/>
    <col min="3588" max="3665" width="12.5703125" style="16" customWidth="1"/>
    <col min="3666" max="3840" width="9.140625" style="16"/>
    <col min="3841" max="3841" width="8.42578125" style="16" customWidth="1"/>
    <col min="3842" max="3842" width="16.85546875" style="16" customWidth="1"/>
    <col min="3843" max="3843" width="35.28515625" style="16" customWidth="1"/>
    <col min="3844" max="3921" width="12.5703125" style="16" customWidth="1"/>
    <col min="3922" max="4096" width="9.140625" style="16"/>
    <col min="4097" max="4097" width="8.42578125" style="16" customWidth="1"/>
    <col min="4098" max="4098" width="16.85546875" style="16" customWidth="1"/>
    <col min="4099" max="4099" width="35.28515625" style="16" customWidth="1"/>
    <col min="4100" max="4177" width="12.5703125" style="16" customWidth="1"/>
    <col min="4178" max="4352" width="9.140625" style="16"/>
    <col min="4353" max="4353" width="8.42578125" style="16" customWidth="1"/>
    <col min="4354" max="4354" width="16.85546875" style="16" customWidth="1"/>
    <col min="4355" max="4355" width="35.28515625" style="16" customWidth="1"/>
    <col min="4356" max="4433" width="12.5703125" style="16" customWidth="1"/>
    <col min="4434" max="4608" width="9.140625" style="16"/>
    <col min="4609" max="4609" width="8.42578125" style="16" customWidth="1"/>
    <col min="4610" max="4610" width="16.85546875" style="16" customWidth="1"/>
    <col min="4611" max="4611" width="35.28515625" style="16" customWidth="1"/>
    <col min="4612" max="4689" width="12.5703125" style="16" customWidth="1"/>
    <col min="4690" max="4864" width="9.140625" style="16"/>
    <col min="4865" max="4865" width="8.42578125" style="16" customWidth="1"/>
    <col min="4866" max="4866" width="16.85546875" style="16" customWidth="1"/>
    <col min="4867" max="4867" width="35.28515625" style="16" customWidth="1"/>
    <col min="4868" max="4945" width="12.5703125" style="16" customWidth="1"/>
    <col min="4946" max="5120" width="9.140625" style="16"/>
    <col min="5121" max="5121" width="8.42578125" style="16" customWidth="1"/>
    <col min="5122" max="5122" width="16.85546875" style="16" customWidth="1"/>
    <col min="5123" max="5123" width="35.28515625" style="16" customWidth="1"/>
    <col min="5124" max="5201" width="12.5703125" style="16" customWidth="1"/>
    <col min="5202" max="5376" width="9.140625" style="16"/>
    <col min="5377" max="5377" width="8.42578125" style="16" customWidth="1"/>
    <col min="5378" max="5378" width="16.85546875" style="16" customWidth="1"/>
    <col min="5379" max="5379" width="35.28515625" style="16" customWidth="1"/>
    <col min="5380" max="5457" width="12.5703125" style="16" customWidth="1"/>
    <col min="5458" max="5632" width="9.140625" style="16"/>
    <col min="5633" max="5633" width="8.42578125" style="16" customWidth="1"/>
    <col min="5634" max="5634" width="16.85546875" style="16" customWidth="1"/>
    <col min="5635" max="5635" width="35.28515625" style="16" customWidth="1"/>
    <col min="5636" max="5713" width="12.5703125" style="16" customWidth="1"/>
    <col min="5714" max="5888" width="9.140625" style="16"/>
    <col min="5889" max="5889" width="8.42578125" style="16" customWidth="1"/>
    <col min="5890" max="5890" width="16.85546875" style="16" customWidth="1"/>
    <col min="5891" max="5891" width="35.28515625" style="16" customWidth="1"/>
    <col min="5892" max="5969" width="12.5703125" style="16" customWidth="1"/>
    <col min="5970" max="6144" width="9.140625" style="16"/>
    <col min="6145" max="6145" width="8.42578125" style="16" customWidth="1"/>
    <col min="6146" max="6146" width="16.85546875" style="16" customWidth="1"/>
    <col min="6147" max="6147" width="35.28515625" style="16" customWidth="1"/>
    <col min="6148" max="6225" width="12.5703125" style="16" customWidth="1"/>
    <col min="6226" max="6400" width="9.140625" style="16"/>
    <col min="6401" max="6401" width="8.42578125" style="16" customWidth="1"/>
    <col min="6402" max="6402" width="16.85546875" style="16" customWidth="1"/>
    <col min="6403" max="6403" width="35.28515625" style="16" customWidth="1"/>
    <col min="6404" max="6481" width="12.5703125" style="16" customWidth="1"/>
    <col min="6482" max="6656" width="9.140625" style="16"/>
    <col min="6657" max="6657" width="8.42578125" style="16" customWidth="1"/>
    <col min="6658" max="6658" width="16.85546875" style="16" customWidth="1"/>
    <col min="6659" max="6659" width="35.28515625" style="16" customWidth="1"/>
    <col min="6660" max="6737" width="12.5703125" style="16" customWidth="1"/>
    <col min="6738" max="6912" width="9.140625" style="16"/>
    <col min="6913" max="6913" width="8.42578125" style="16" customWidth="1"/>
    <col min="6914" max="6914" width="16.85546875" style="16" customWidth="1"/>
    <col min="6915" max="6915" width="35.28515625" style="16" customWidth="1"/>
    <col min="6916" max="6993" width="12.5703125" style="16" customWidth="1"/>
    <col min="6994" max="7168" width="9.140625" style="16"/>
    <col min="7169" max="7169" width="8.42578125" style="16" customWidth="1"/>
    <col min="7170" max="7170" width="16.85546875" style="16" customWidth="1"/>
    <col min="7171" max="7171" width="35.28515625" style="16" customWidth="1"/>
    <col min="7172" max="7249" width="12.5703125" style="16" customWidth="1"/>
    <col min="7250" max="7424" width="9.140625" style="16"/>
    <col min="7425" max="7425" width="8.42578125" style="16" customWidth="1"/>
    <col min="7426" max="7426" width="16.85546875" style="16" customWidth="1"/>
    <col min="7427" max="7427" width="35.28515625" style="16" customWidth="1"/>
    <col min="7428" max="7505" width="12.5703125" style="16" customWidth="1"/>
    <col min="7506" max="7680" width="9.140625" style="16"/>
    <col min="7681" max="7681" width="8.42578125" style="16" customWidth="1"/>
    <col min="7682" max="7682" width="16.85546875" style="16" customWidth="1"/>
    <col min="7683" max="7683" width="35.28515625" style="16" customWidth="1"/>
    <col min="7684" max="7761" width="12.5703125" style="16" customWidth="1"/>
    <col min="7762" max="7936" width="9.140625" style="16"/>
    <col min="7937" max="7937" width="8.42578125" style="16" customWidth="1"/>
    <col min="7938" max="7938" width="16.85546875" style="16" customWidth="1"/>
    <col min="7939" max="7939" width="35.28515625" style="16" customWidth="1"/>
    <col min="7940" max="8017" width="12.5703125" style="16" customWidth="1"/>
    <col min="8018" max="8192" width="9.140625" style="16"/>
    <col min="8193" max="8193" width="8.42578125" style="16" customWidth="1"/>
    <col min="8194" max="8194" width="16.85546875" style="16" customWidth="1"/>
    <col min="8195" max="8195" width="35.28515625" style="16" customWidth="1"/>
    <col min="8196" max="8273" width="12.5703125" style="16" customWidth="1"/>
    <col min="8274" max="8448" width="9.140625" style="16"/>
    <col min="8449" max="8449" width="8.42578125" style="16" customWidth="1"/>
    <col min="8450" max="8450" width="16.85546875" style="16" customWidth="1"/>
    <col min="8451" max="8451" width="35.28515625" style="16" customWidth="1"/>
    <col min="8452" max="8529" width="12.5703125" style="16" customWidth="1"/>
    <col min="8530" max="8704" width="9.140625" style="16"/>
    <col min="8705" max="8705" width="8.42578125" style="16" customWidth="1"/>
    <col min="8706" max="8706" width="16.85546875" style="16" customWidth="1"/>
    <col min="8707" max="8707" width="35.28515625" style="16" customWidth="1"/>
    <col min="8708" max="8785" width="12.5703125" style="16" customWidth="1"/>
    <col min="8786" max="8960" width="9.140625" style="16"/>
    <col min="8961" max="8961" width="8.42578125" style="16" customWidth="1"/>
    <col min="8962" max="8962" width="16.85546875" style="16" customWidth="1"/>
    <col min="8963" max="8963" width="35.28515625" style="16" customWidth="1"/>
    <col min="8964" max="9041" width="12.5703125" style="16" customWidth="1"/>
    <col min="9042" max="9216" width="9.140625" style="16"/>
    <col min="9217" max="9217" width="8.42578125" style="16" customWidth="1"/>
    <col min="9218" max="9218" width="16.85546875" style="16" customWidth="1"/>
    <col min="9219" max="9219" width="35.28515625" style="16" customWidth="1"/>
    <col min="9220" max="9297" width="12.5703125" style="16" customWidth="1"/>
    <col min="9298" max="9472" width="9.140625" style="16"/>
    <col min="9473" max="9473" width="8.42578125" style="16" customWidth="1"/>
    <col min="9474" max="9474" width="16.85546875" style="16" customWidth="1"/>
    <col min="9475" max="9475" width="35.28515625" style="16" customWidth="1"/>
    <col min="9476" max="9553" width="12.5703125" style="16" customWidth="1"/>
    <col min="9554" max="9728" width="9.140625" style="16"/>
    <col min="9729" max="9729" width="8.42578125" style="16" customWidth="1"/>
    <col min="9730" max="9730" width="16.85546875" style="16" customWidth="1"/>
    <col min="9731" max="9731" width="35.28515625" style="16" customWidth="1"/>
    <col min="9732" max="9809" width="12.5703125" style="16" customWidth="1"/>
    <col min="9810" max="9984" width="9.140625" style="16"/>
    <col min="9985" max="9985" width="8.42578125" style="16" customWidth="1"/>
    <col min="9986" max="9986" width="16.85546875" style="16" customWidth="1"/>
    <col min="9987" max="9987" width="35.28515625" style="16" customWidth="1"/>
    <col min="9988" max="10065" width="12.5703125" style="16" customWidth="1"/>
    <col min="10066" max="10240" width="9.140625" style="16"/>
    <col min="10241" max="10241" width="8.42578125" style="16" customWidth="1"/>
    <col min="10242" max="10242" width="16.85546875" style="16" customWidth="1"/>
    <col min="10243" max="10243" width="35.28515625" style="16" customWidth="1"/>
    <col min="10244" max="10321" width="12.5703125" style="16" customWidth="1"/>
    <col min="10322" max="10496" width="9.140625" style="16"/>
    <col min="10497" max="10497" width="8.42578125" style="16" customWidth="1"/>
    <col min="10498" max="10498" width="16.85546875" style="16" customWidth="1"/>
    <col min="10499" max="10499" width="35.28515625" style="16" customWidth="1"/>
    <col min="10500" max="10577" width="12.5703125" style="16" customWidth="1"/>
    <col min="10578" max="10752" width="9.140625" style="16"/>
    <col min="10753" max="10753" width="8.42578125" style="16" customWidth="1"/>
    <col min="10754" max="10754" width="16.85546875" style="16" customWidth="1"/>
    <col min="10755" max="10755" width="35.28515625" style="16" customWidth="1"/>
    <col min="10756" max="10833" width="12.5703125" style="16" customWidth="1"/>
    <col min="10834" max="11008" width="9.140625" style="16"/>
    <col min="11009" max="11009" width="8.42578125" style="16" customWidth="1"/>
    <col min="11010" max="11010" width="16.85546875" style="16" customWidth="1"/>
    <col min="11011" max="11011" width="35.28515625" style="16" customWidth="1"/>
    <col min="11012" max="11089" width="12.5703125" style="16" customWidth="1"/>
    <col min="11090" max="11264" width="9.140625" style="16"/>
    <col min="11265" max="11265" width="8.42578125" style="16" customWidth="1"/>
    <col min="11266" max="11266" width="16.85546875" style="16" customWidth="1"/>
    <col min="11267" max="11267" width="35.28515625" style="16" customWidth="1"/>
    <col min="11268" max="11345" width="12.5703125" style="16" customWidth="1"/>
    <col min="11346" max="11520" width="9.140625" style="16"/>
    <col min="11521" max="11521" width="8.42578125" style="16" customWidth="1"/>
    <col min="11522" max="11522" width="16.85546875" style="16" customWidth="1"/>
    <col min="11523" max="11523" width="35.28515625" style="16" customWidth="1"/>
    <col min="11524" max="11601" width="12.5703125" style="16" customWidth="1"/>
    <col min="11602" max="11776" width="9.140625" style="16"/>
    <col min="11777" max="11777" width="8.42578125" style="16" customWidth="1"/>
    <col min="11778" max="11778" width="16.85546875" style="16" customWidth="1"/>
    <col min="11779" max="11779" width="35.28515625" style="16" customWidth="1"/>
    <col min="11780" max="11857" width="12.5703125" style="16" customWidth="1"/>
    <col min="11858" max="12032" width="9.140625" style="16"/>
    <col min="12033" max="12033" width="8.42578125" style="16" customWidth="1"/>
    <col min="12034" max="12034" width="16.85546875" style="16" customWidth="1"/>
    <col min="12035" max="12035" width="35.28515625" style="16" customWidth="1"/>
    <col min="12036" max="12113" width="12.5703125" style="16" customWidth="1"/>
    <col min="12114" max="12288" width="9.140625" style="16"/>
    <col min="12289" max="12289" width="8.42578125" style="16" customWidth="1"/>
    <col min="12290" max="12290" width="16.85546875" style="16" customWidth="1"/>
    <col min="12291" max="12291" width="35.28515625" style="16" customWidth="1"/>
    <col min="12292" max="12369" width="12.5703125" style="16" customWidth="1"/>
    <col min="12370" max="12544" width="9.140625" style="16"/>
    <col min="12545" max="12545" width="8.42578125" style="16" customWidth="1"/>
    <col min="12546" max="12546" width="16.85546875" style="16" customWidth="1"/>
    <col min="12547" max="12547" width="35.28515625" style="16" customWidth="1"/>
    <col min="12548" max="12625" width="12.5703125" style="16" customWidth="1"/>
    <col min="12626" max="12800" width="9.140625" style="16"/>
    <col min="12801" max="12801" width="8.42578125" style="16" customWidth="1"/>
    <col min="12802" max="12802" width="16.85546875" style="16" customWidth="1"/>
    <col min="12803" max="12803" width="35.28515625" style="16" customWidth="1"/>
    <col min="12804" max="12881" width="12.5703125" style="16" customWidth="1"/>
    <col min="12882" max="13056" width="9.140625" style="16"/>
    <col min="13057" max="13057" width="8.42578125" style="16" customWidth="1"/>
    <col min="13058" max="13058" width="16.85546875" style="16" customWidth="1"/>
    <col min="13059" max="13059" width="35.28515625" style="16" customWidth="1"/>
    <col min="13060" max="13137" width="12.5703125" style="16" customWidth="1"/>
    <col min="13138" max="13312" width="9.140625" style="16"/>
    <col min="13313" max="13313" width="8.42578125" style="16" customWidth="1"/>
    <col min="13314" max="13314" width="16.85546875" style="16" customWidth="1"/>
    <col min="13315" max="13315" width="35.28515625" style="16" customWidth="1"/>
    <col min="13316" max="13393" width="12.5703125" style="16" customWidth="1"/>
    <col min="13394" max="13568" width="9.140625" style="16"/>
    <col min="13569" max="13569" width="8.42578125" style="16" customWidth="1"/>
    <col min="13570" max="13570" width="16.85546875" style="16" customWidth="1"/>
    <col min="13571" max="13571" width="35.28515625" style="16" customWidth="1"/>
    <col min="13572" max="13649" width="12.5703125" style="16" customWidth="1"/>
    <col min="13650" max="13824" width="9.140625" style="16"/>
    <col min="13825" max="13825" width="8.42578125" style="16" customWidth="1"/>
    <col min="13826" max="13826" width="16.85546875" style="16" customWidth="1"/>
    <col min="13827" max="13827" width="35.28515625" style="16" customWidth="1"/>
    <col min="13828" max="13905" width="12.5703125" style="16" customWidth="1"/>
    <col min="13906" max="14080" width="9.140625" style="16"/>
    <col min="14081" max="14081" width="8.42578125" style="16" customWidth="1"/>
    <col min="14082" max="14082" width="16.85546875" style="16" customWidth="1"/>
    <col min="14083" max="14083" width="35.28515625" style="16" customWidth="1"/>
    <col min="14084" max="14161" width="12.5703125" style="16" customWidth="1"/>
    <col min="14162" max="14336" width="9.140625" style="16"/>
    <col min="14337" max="14337" width="8.42578125" style="16" customWidth="1"/>
    <col min="14338" max="14338" width="16.85546875" style="16" customWidth="1"/>
    <col min="14339" max="14339" width="35.28515625" style="16" customWidth="1"/>
    <col min="14340" max="14417" width="12.5703125" style="16" customWidth="1"/>
    <col min="14418" max="14592" width="9.140625" style="16"/>
    <col min="14593" max="14593" width="8.42578125" style="16" customWidth="1"/>
    <col min="14594" max="14594" width="16.85546875" style="16" customWidth="1"/>
    <col min="14595" max="14595" width="35.28515625" style="16" customWidth="1"/>
    <col min="14596" max="14673" width="12.5703125" style="16" customWidth="1"/>
    <col min="14674" max="14848" width="9.140625" style="16"/>
    <col min="14849" max="14849" width="8.42578125" style="16" customWidth="1"/>
    <col min="14850" max="14850" width="16.85546875" style="16" customWidth="1"/>
    <col min="14851" max="14851" width="35.28515625" style="16" customWidth="1"/>
    <col min="14852" max="14929" width="12.5703125" style="16" customWidth="1"/>
    <col min="14930" max="15104" width="9.140625" style="16"/>
    <col min="15105" max="15105" width="8.42578125" style="16" customWidth="1"/>
    <col min="15106" max="15106" width="16.85546875" style="16" customWidth="1"/>
    <col min="15107" max="15107" width="35.28515625" style="16" customWidth="1"/>
    <col min="15108" max="15185" width="12.5703125" style="16" customWidth="1"/>
    <col min="15186" max="15360" width="9.140625" style="16"/>
    <col min="15361" max="15361" width="8.42578125" style="16" customWidth="1"/>
    <col min="15362" max="15362" width="16.85546875" style="16" customWidth="1"/>
    <col min="15363" max="15363" width="35.28515625" style="16" customWidth="1"/>
    <col min="15364" max="15441" width="12.5703125" style="16" customWidth="1"/>
    <col min="15442" max="15616" width="9.140625" style="16"/>
    <col min="15617" max="15617" width="8.42578125" style="16" customWidth="1"/>
    <col min="15618" max="15618" width="16.85546875" style="16" customWidth="1"/>
    <col min="15619" max="15619" width="35.28515625" style="16" customWidth="1"/>
    <col min="15620" max="15697" width="12.5703125" style="16" customWidth="1"/>
    <col min="15698" max="15872" width="9.140625" style="16"/>
    <col min="15873" max="15873" width="8.42578125" style="16" customWidth="1"/>
    <col min="15874" max="15874" width="16.85546875" style="16" customWidth="1"/>
    <col min="15875" max="15875" width="35.28515625" style="16" customWidth="1"/>
    <col min="15876" max="15953" width="12.5703125" style="16" customWidth="1"/>
    <col min="15954" max="16128" width="9.140625" style="16"/>
    <col min="16129" max="16129" width="8.42578125" style="16" customWidth="1"/>
    <col min="16130" max="16130" width="16.85546875" style="16" customWidth="1"/>
    <col min="16131" max="16131" width="35.28515625" style="16" customWidth="1"/>
    <col min="16132" max="16209" width="12.5703125" style="16" customWidth="1"/>
    <col min="16210" max="16384" width="9.140625" style="16"/>
  </cols>
  <sheetData>
    <row r="1" spans="1:87" ht="41.25" customHeight="1">
      <c r="A1" s="213" t="s">
        <v>87</v>
      </c>
      <c r="B1" s="213" t="s">
        <v>88</v>
      </c>
      <c r="C1" s="213" t="s">
        <v>89</v>
      </c>
      <c r="D1" s="213" t="s">
        <v>37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 t="s">
        <v>35</v>
      </c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 t="s">
        <v>33</v>
      </c>
      <c r="AU1" s="213"/>
      <c r="AV1" s="213"/>
      <c r="AW1" s="213"/>
      <c r="AX1" s="213"/>
      <c r="AY1" s="213"/>
      <c r="AZ1" s="213"/>
      <c r="BA1" s="213"/>
      <c r="BB1" s="213"/>
      <c r="BC1" s="213" t="s">
        <v>38</v>
      </c>
      <c r="BD1" s="213"/>
      <c r="BE1" s="213"/>
      <c r="BF1" s="213" t="s">
        <v>34</v>
      </c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 t="s">
        <v>90</v>
      </c>
      <c r="BV1" s="213"/>
      <c r="BW1" s="213"/>
      <c r="BX1" s="213" t="s">
        <v>91</v>
      </c>
      <c r="BY1" s="213"/>
      <c r="BZ1" s="213"/>
      <c r="CA1" s="213" t="s">
        <v>92</v>
      </c>
      <c r="CB1" s="213"/>
      <c r="CC1" s="213"/>
    </row>
    <row r="2" spans="1:87" ht="66" customHeight="1">
      <c r="A2" s="213"/>
      <c r="B2" s="213"/>
      <c r="C2" s="213"/>
      <c r="D2" s="213" t="s">
        <v>93</v>
      </c>
      <c r="E2" s="213"/>
      <c r="F2" s="213"/>
      <c r="G2" s="213" t="s">
        <v>94</v>
      </c>
      <c r="H2" s="213"/>
      <c r="I2" s="213"/>
      <c r="J2" s="213" t="s">
        <v>95</v>
      </c>
      <c r="K2" s="213"/>
      <c r="L2" s="213"/>
      <c r="M2" s="213" t="s">
        <v>96</v>
      </c>
      <c r="N2" s="213"/>
      <c r="O2" s="213"/>
      <c r="P2" s="213" t="s">
        <v>97</v>
      </c>
      <c r="Q2" s="213"/>
      <c r="R2" s="213"/>
      <c r="S2" s="213" t="s">
        <v>98</v>
      </c>
      <c r="T2" s="213"/>
      <c r="U2" s="213"/>
      <c r="V2" s="213" t="s">
        <v>99</v>
      </c>
      <c r="W2" s="213"/>
      <c r="X2" s="213"/>
      <c r="Y2" s="213" t="s">
        <v>100</v>
      </c>
      <c r="Z2" s="213"/>
      <c r="AA2" s="213"/>
      <c r="AB2" s="213" t="s">
        <v>101</v>
      </c>
      <c r="AC2" s="213"/>
      <c r="AD2" s="213"/>
      <c r="AE2" s="213" t="s">
        <v>102</v>
      </c>
      <c r="AF2" s="213"/>
      <c r="AG2" s="213"/>
      <c r="AH2" s="213" t="s">
        <v>103</v>
      </c>
      <c r="AI2" s="213"/>
      <c r="AJ2" s="213"/>
      <c r="AK2" s="213" t="s">
        <v>104</v>
      </c>
      <c r="AL2" s="213"/>
      <c r="AM2" s="213"/>
      <c r="AN2" s="213" t="s">
        <v>105</v>
      </c>
      <c r="AO2" s="213"/>
      <c r="AP2" s="213"/>
      <c r="AQ2" s="213" t="s">
        <v>106</v>
      </c>
      <c r="AR2" s="213"/>
      <c r="AS2" s="213"/>
      <c r="AT2" s="213" t="s">
        <v>107</v>
      </c>
      <c r="AU2" s="213"/>
      <c r="AV2" s="213"/>
      <c r="AW2" s="213" t="s">
        <v>108</v>
      </c>
      <c r="AX2" s="213"/>
      <c r="AY2" s="213"/>
      <c r="AZ2" s="213" t="s">
        <v>109</v>
      </c>
      <c r="BA2" s="213"/>
      <c r="BB2" s="213"/>
      <c r="BC2" s="213" t="s">
        <v>110</v>
      </c>
      <c r="BD2" s="213"/>
      <c r="BE2" s="213"/>
      <c r="BF2" s="213" t="s">
        <v>111</v>
      </c>
      <c r="BG2" s="213"/>
      <c r="BH2" s="213"/>
      <c r="BI2" s="213" t="s">
        <v>112</v>
      </c>
      <c r="BJ2" s="213"/>
      <c r="BK2" s="213"/>
      <c r="BL2" s="213" t="s">
        <v>113</v>
      </c>
      <c r="BM2" s="213"/>
      <c r="BN2" s="213"/>
      <c r="BO2" s="213" t="s">
        <v>114</v>
      </c>
      <c r="BP2" s="213"/>
      <c r="BQ2" s="213"/>
      <c r="BR2" s="213" t="s">
        <v>115</v>
      </c>
      <c r="BS2" s="213"/>
      <c r="BT2" s="213"/>
      <c r="BU2" s="213" t="s">
        <v>116</v>
      </c>
      <c r="BV2" s="213"/>
      <c r="BW2" s="213"/>
      <c r="BX2" s="213" t="s">
        <v>117</v>
      </c>
      <c r="BY2" s="213"/>
      <c r="BZ2" s="213"/>
      <c r="CA2" s="213" t="s">
        <v>118</v>
      </c>
      <c r="CB2" s="213"/>
      <c r="CC2" s="213"/>
      <c r="CD2" s="208" t="s">
        <v>198</v>
      </c>
      <c r="CE2" s="208"/>
      <c r="CF2" s="209"/>
      <c r="CG2" s="212" t="s">
        <v>303</v>
      </c>
      <c r="CH2" s="212"/>
      <c r="CI2" s="212"/>
    </row>
    <row r="3" spans="1:87">
      <c r="A3" s="213"/>
      <c r="B3" s="213"/>
      <c r="C3" s="213"/>
      <c r="D3" s="213" t="s">
        <v>119</v>
      </c>
      <c r="E3" s="213"/>
      <c r="F3" s="213"/>
      <c r="G3" s="213" t="s">
        <v>120</v>
      </c>
      <c r="H3" s="213"/>
      <c r="I3" s="213"/>
      <c r="J3" s="213" t="s">
        <v>121</v>
      </c>
      <c r="K3" s="213"/>
      <c r="L3" s="213"/>
      <c r="M3" s="213" t="s">
        <v>122</v>
      </c>
      <c r="N3" s="213"/>
      <c r="O3" s="213"/>
      <c r="P3" s="213" t="s">
        <v>123</v>
      </c>
      <c r="Q3" s="213"/>
      <c r="R3" s="213"/>
      <c r="S3" s="213" t="s">
        <v>124</v>
      </c>
      <c r="T3" s="213"/>
      <c r="U3" s="213"/>
      <c r="V3" s="213" t="s">
        <v>125</v>
      </c>
      <c r="W3" s="213"/>
      <c r="X3" s="213"/>
      <c r="Y3" s="213" t="s">
        <v>126</v>
      </c>
      <c r="Z3" s="213"/>
      <c r="AA3" s="213"/>
      <c r="AB3" s="213" t="s">
        <v>127</v>
      </c>
      <c r="AC3" s="213"/>
      <c r="AD3" s="213"/>
      <c r="AE3" s="213" t="s">
        <v>128</v>
      </c>
      <c r="AF3" s="213"/>
      <c r="AG3" s="213"/>
      <c r="AH3" s="213" t="s">
        <v>129</v>
      </c>
      <c r="AI3" s="213"/>
      <c r="AJ3" s="213"/>
      <c r="AK3" s="213" t="s">
        <v>130</v>
      </c>
      <c r="AL3" s="213"/>
      <c r="AM3" s="213"/>
      <c r="AN3" s="213" t="s">
        <v>131</v>
      </c>
      <c r="AO3" s="213"/>
      <c r="AP3" s="213"/>
      <c r="AQ3" s="213" t="s">
        <v>132</v>
      </c>
      <c r="AR3" s="213"/>
      <c r="AS3" s="213"/>
      <c r="AT3" s="213" t="s">
        <v>133</v>
      </c>
      <c r="AU3" s="213"/>
      <c r="AV3" s="213"/>
      <c r="AW3" s="213" t="s">
        <v>134</v>
      </c>
      <c r="AX3" s="213"/>
      <c r="AY3" s="213"/>
      <c r="AZ3" s="213" t="s">
        <v>135</v>
      </c>
      <c r="BA3" s="213"/>
      <c r="BB3" s="213"/>
      <c r="BC3" s="213" t="s">
        <v>136</v>
      </c>
      <c r="BD3" s="213"/>
      <c r="BE3" s="213"/>
      <c r="BF3" s="213" t="s">
        <v>137</v>
      </c>
      <c r="BG3" s="213"/>
      <c r="BH3" s="213"/>
      <c r="BI3" s="213" t="s">
        <v>138</v>
      </c>
      <c r="BJ3" s="213"/>
      <c r="BK3" s="213"/>
      <c r="BL3" s="213" t="s">
        <v>139</v>
      </c>
      <c r="BM3" s="213"/>
      <c r="BN3" s="213"/>
      <c r="BO3" s="213" t="s">
        <v>140</v>
      </c>
      <c r="BP3" s="213"/>
      <c r="BQ3" s="213"/>
      <c r="BR3" s="213" t="s">
        <v>141</v>
      </c>
      <c r="BS3" s="213"/>
      <c r="BT3" s="213"/>
      <c r="BU3" s="213" t="s">
        <v>142</v>
      </c>
      <c r="BV3" s="213"/>
      <c r="BW3" s="213"/>
      <c r="BX3" s="213" t="s">
        <v>143</v>
      </c>
      <c r="BY3" s="213"/>
      <c r="BZ3" s="213"/>
      <c r="CA3" s="213" t="s">
        <v>144</v>
      </c>
      <c r="CB3" s="213"/>
      <c r="CC3" s="213"/>
      <c r="CD3" s="210" t="s">
        <v>281</v>
      </c>
      <c r="CE3" s="210"/>
      <c r="CF3" s="211"/>
      <c r="CG3" s="208" t="s">
        <v>242</v>
      </c>
      <c r="CH3" s="208"/>
      <c r="CI3" s="208"/>
    </row>
    <row r="4" spans="1:87" ht="48">
      <c r="A4" s="213"/>
      <c r="B4" s="213"/>
      <c r="C4" s="213"/>
      <c r="D4" s="36" t="s">
        <v>145</v>
      </c>
      <c r="E4" s="36" t="s">
        <v>146</v>
      </c>
      <c r="F4" s="36" t="s">
        <v>147</v>
      </c>
      <c r="G4" s="36" t="s">
        <v>148</v>
      </c>
      <c r="H4" s="36" t="s">
        <v>146</v>
      </c>
      <c r="I4" s="36" t="s">
        <v>147</v>
      </c>
      <c r="J4" s="36" t="s">
        <v>145</v>
      </c>
      <c r="K4" s="36" t="s">
        <v>146</v>
      </c>
      <c r="L4" s="36" t="s">
        <v>147</v>
      </c>
      <c r="M4" s="36" t="s">
        <v>149</v>
      </c>
      <c r="N4" s="36" t="s">
        <v>146</v>
      </c>
      <c r="O4" s="36" t="s">
        <v>147</v>
      </c>
      <c r="P4" s="36" t="s">
        <v>150</v>
      </c>
      <c r="Q4" s="36" t="s">
        <v>146</v>
      </c>
      <c r="R4" s="41" t="s">
        <v>147</v>
      </c>
      <c r="S4" s="36" t="s">
        <v>151</v>
      </c>
      <c r="T4" s="36" t="s">
        <v>146</v>
      </c>
      <c r="U4" s="36" t="s">
        <v>147</v>
      </c>
      <c r="V4" s="36" t="s">
        <v>152</v>
      </c>
      <c r="W4" s="36" t="s">
        <v>146</v>
      </c>
      <c r="X4" s="36" t="s">
        <v>147</v>
      </c>
      <c r="Y4" s="36" t="s">
        <v>145</v>
      </c>
      <c r="Z4" s="36" t="s">
        <v>146</v>
      </c>
      <c r="AA4" s="36" t="s">
        <v>147</v>
      </c>
      <c r="AB4" s="36" t="s">
        <v>153</v>
      </c>
      <c r="AC4" s="36" t="s">
        <v>146</v>
      </c>
      <c r="AD4" s="36" t="s">
        <v>147</v>
      </c>
      <c r="AE4" s="36" t="s">
        <v>149</v>
      </c>
      <c r="AF4" s="36" t="s">
        <v>146</v>
      </c>
      <c r="AG4" s="41" t="s">
        <v>147</v>
      </c>
      <c r="AH4" s="36" t="s">
        <v>154</v>
      </c>
      <c r="AI4" s="36" t="s">
        <v>146</v>
      </c>
      <c r="AJ4" s="36" t="s">
        <v>147</v>
      </c>
      <c r="AK4" s="36" t="s">
        <v>155</v>
      </c>
      <c r="AL4" s="36" t="s">
        <v>146</v>
      </c>
      <c r="AM4" s="36" t="s">
        <v>147</v>
      </c>
      <c r="AN4" s="36" t="s">
        <v>156</v>
      </c>
      <c r="AO4" s="36" t="s">
        <v>146</v>
      </c>
      <c r="AP4" s="36" t="s">
        <v>147</v>
      </c>
      <c r="AQ4" s="36" t="s">
        <v>157</v>
      </c>
      <c r="AR4" s="36" t="s">
        <v>146</v>
      </c>
      <c r="AS4" s="36" t="s">
        <v>147</v>
      </c>
      <c r="AT4" s="36" t="s">
        <v>158</v>
      </c>
      <c r="AU4" s="36" t="s">
        <v>146</v>
      </c>
      <c r="AV4" s="36" t="s">
        <v>147</v>
      </c>
      <c r="AW4" s="36" t="s">
        <v>159</v>
      </c>
      <c r="AX4" s="36" t="s">
        <v>146</v>
      </c>
      <c r="AY4" s="36" t="s">
        <v>147</v>
      </c>
      <c r="AZ4" s="36" t="s">
        <v>158</v>
      </c>
      <c r="BA4" s="36" t="s">
        <v>146</v>
      </c>
      <c r="BB4" s="36" t="s">
        <v>147</v>
      </c>
      <c r="BC4" s="36" t="s">
        <v>160</v>
      </c>
      <c r="BD4" s="36" t="s">
        <v>146</v>
      </c>
      <c r="BE4" s="36" t="s">
        <v>147</v>
      </c>
      <c r="BF4" s="36" t="s">
        <v>161</v>
      </c>
      <c r="BG4" s="36" t="s">
        <v>146</v>
      </c>
      <c r="BH4" s="36" t="s">
        <v>147</v>
      </c>
      <c r="BI4" s="36" t="s">
        <v>161</v>
      </c>
      <c r="BJ4" s="36" t="s">
        <v>146</v>
      </c>
      <c r="BK4" s="36" t="s">
        <v>147</v>
      </c>
      <c r="BL4" s="36" t="s">
        <v>162</v>
      </c>
      <c r="BM4" s="36" t="s">
        <v>146</v>
      </c>
      <c r="BN4" s="36" t="s">
        <v>147</v>
      </c>
      <c r="BO4" s="36" t="s">
        <v>163</v>
      </c>
      <c r="BP4" s="36" t="s">
        <v>146</v>
      </c>
      <c r="BQ4" s="36" t="s">
        <v>147</v>
      </c>
      <c r="BR4" s="36" t="s">
        <v>162</v>
      </c>
      <c r="BS4" s="36" t="s">
        <v>146</v>
      </c>
      <c r="BT4" s="36" t="s">
        <v>147</v>
      </c>
      <c r="BU4" s="36" t="s">
        <v>164</v>
      </c>
      <c r="BV4" s="36" t="s">
        <v>146</v>
      </c>
      <c r="BW4" s="36" t="s">
        <v>147</v>
      </c>
      <c r="BX4" s="36" t="s">
        <v>164</v>
      </c>
      <c r="BY4" s="36" t="s">
        <v>146</v>
      </c>
      <c r="BZ4" s="36" t="s">
        <v>147</v>
      </c>
      <c r="CA4" s="36" t="s">
        <v>165</v>
      </c>
      <c r="CB4" s="36" t="s">
        <v>146</v>
      </c>
      <c r="CC4" s="36" t="s">
        <v>147</v>
      </c>
      <c r="CD4" s="36" t="s">
        <v>148</v>
      </c>
      <c r="CE4" s="36" t="s">
        <v>146</v>
      </c>
      <c r="CF4" s="53" t="s">
        <v>147</v>
      </c>
      <c r="CG4" s="52" t="s">
        <v>254</v>
      </c>
      <c r="CH4" s="52" t="s">
        <v>146</v>
      </c>
      <c r="CI4" s="52" t="s">
        <v>147</v>
      </c>
    </row>
    <row r="5" spans="1:87">
      <c r="A5" s="13" t="s">
        <v>166</v>
      </c>
      <c r="B5" s="13" t="s">
        <v>167</v>
      </c>
      <c r="C5" s="13" t="s">
        <v>51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42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42"/>
      <c r="AH5" s="15"/>
      <c r="AI5" s="15"/>
      <c r="AJ5" s="15"/>
      <c r="AK5" s="15"/>
      <c r="AL5" s="15"/>
      <c r="AM5" s="15"/>
      <c r="AN5" s="15"/>
      <c r="AO5" s="15"/>
      <c r="AP5" s="15"/>
      <c r="AQ5" s="14">
        <v>524</v>
      </c>
      <c r="AR5" s="14">
        <v>8200</v>
      </c>
      <c r="AS5" s="14">
        <v>4296800</v>
      </c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4">
        <v>1</v>
      </c>
      <c r="BV5" s="14">
        <v>91951.5234375</v>
      </c>
      <c r="BW5" s="14">
        <v>91951.5234375</v>
      </c>
      <c r="BX5" s="14">
        <v>1</v>
      </c>
      <c r="BY5" s="14">
        <v>300776</v>
      </c>
      <c r="BZ5" s="14">
        <v>300776</v>
      </c>
      <c r="CA5" s="40">
        <v>3256</v>
      </c>
      <c r="CB5" s="40">
        <v>143.52999877929687</v>
      </c>
      <c r="CC5" s="40">
        <v>467333.6875</v>
      </c>
      <c r="CD5" s="15"/>
      <c r="CE5" s="15"/>
      <c r="CF5" s="54"/>
      <c r="CG5" s="48"/>
      <c r="CH5" s="48"/>
      <c r="CI5" s="48"/>
    </row>
    <row r="6" spans="1:87">
      <c r="A6" s="13" t="s">
        <v>168</v>
      </c>
      <c r="B6" s="13" t="s">
        <v>167</v>
      </c>
      <c r="C6" s="13" t="s">
        <v>52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42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42"/>
      <c r="AH6" s="15"/>
      <c r="AI6" s="15"/>
      <c r="AJ6" s="15"/>
      <c r="AK6" s="15"/>
      <c r="AL6" s="15"/>
      <c r="AM6" s="15"/>
      <c r="AN6" s="15"/>
      <c r="AO6" s="15"/>
      <c r="AP6" s="15"/>
      <c r="AQ6" s="14">
        <v>524</v>
      </c>
      <c r="AR6" s="14">
        <v>8200</v>
      </c>
      <c r="AS6" s="14">
        <v>4296800</v>
      </c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4">
        <v>1</v>
      </c>
      <c r="BV6" s="14">
        <v>91951.5234375</v>
      </c>
      <c r="BW6" s="14">
        <v>91951.5234375</v>
      </c>
      <c r="BX6" s="14">
        <v>1</v>
      </c>
      <c r="BY6" s="14">
        <v>300776</v>
      </c>
      <c r="BZ6" s="14">
        <v>300776</v>
      </c>
      <c r="CA6" s="40">
        <v>3256</v>
      </c>
      <c r="CB6" s="40">
        <v>143.52999877929687</v>
      </c>
      <c r="CC6" s="40">
        <v>467333.6875</v>
      </c>
      <c r="CD6" s="15"/>
      <c r="CE6" s="15"/>
      <c r="CF6" s="54"/>
      <c r="CG6" s="48"/>
      <c r="CH6" s="48"/>
      <c r="CI6" s="48"/>
    </row>
    <row r="7" spans="1:87">
      <c r="A7" s="13" t="s">
        <v>169</v>
      </c>
      <c r="B7" s="13" t="s">
        <v>167</v>
      </c>
      <c r="C7" s="13" t="s">
        <v>53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42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42"/>
      <c r="AH7" s="15"/>
      <c r="AI7" s="15"/>
      <c r="AJ7" s="15"/>
      <c r="AK7" s="15"/>
      <c r="AL7" s="15"/>
      <c r="AM7" s="15"/>
      <c r="AN7" s="15"/>
      <c r="AO7" s="15"/>
      <c r="AP7" s="15"/>
      <c r="AQ7" s="14">
        <v>524</v>
      </c>
      <c r="AR7" s="14">
        <v>8200</v>
      </c>
      <c r="AS7" s="14">
        <v>4296800</v>
      </c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4">
        <v>1</v>
      </c>
      <c r="BV7" s="14">
        <v>91951.5234375</v>
      </c>
      <c r="BW7" s="14">
        <v>91951.5234375</v>
      </c>
      <c r="BX7" s="14">
        <v>1</v>
      </c>
      <c r="BY7" s="14">
        <v>300776</v>
      </c>
      <c r="BZ7" s="14">
        <v>300776</v>
      </c>
      <c r="CA7" s="40">
        <v>3256</v>
      </c>
      <c r="CB7" s="40">
        <v>143.52999877929687</v>
      </c>
      <c r="CC7" s="40">
        <v>467333.6875</v>
      </c>
      <c r="CD7" s="15"/>
      <c r="CE7" s="15"/>
      <c r="CF7" s="54"/>
      <c r="CG7" s="48"/>
      <c r="CH7" s="48"/>
      <c r="CI7" s="48"/>
    </row>
    <row r="8" spans="1:87" s="47" customFormat="1" ht="24">
      <c r="A8" s="44" t="s">
        <v>170</v>
      </c>
      <c r="B8" s="44" t="s">
        <v>167</v>
      </c>
      <c r="C8" s="44" t="s">
        <v>60</v>
      </c>
      <c r="D8" s="45">
        <v>1034</v>
      </c>
      <c r="E8" s="45">
        <v>5012.13</v>
      </c>
      <c r="F8" s="45">
        <v>5182542.5</v>
      </c>
      <c r="G8" s="46"/>
      <c r="H8" s="46"/>
      <c r="I8" s="46"/>
      <c r="J8" s="46"/>
      <c r="K8" s="46"/>
      <c r="L8" s="46"/>
      <c r="M8" s="45">
        <v>48</v>
      </c>
      <c r="N8" s="45">
        <v>8443.2900000000009</v>
      </c>
      <c r="O8" s="45">
        <v>405277.91</v>
      </c>
      <c r="P8" s="45">
        <v>9</v>
      </c>
      <c r="Q8" s="45">
        <v>29768.27</v>
      </c>
      <c r="R8" s="45">
        <v>267914.44</v>
      </c>
      <c r="S8" s="46"/>
      <c r="T8" s="46"/>
      <c r="U8" s="46"/>
      <c r="V8" s="45">
        <v>6</v>
      </c>
      <c r="W8" s="45">
        <v>13020062</v>
      </c>
      <c r="X8" s="45">
        <v>78123.72</v>
      </c>
      <c r="Y8" s="45">
        <v>1034</v>
      </c>
      <c r="Z8" s="45">
        <v>605.70000000000005</v>
      </c>
      <c r="AA8" s="45">
        <v>626293.81000000006</v>
      </c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5">
        <v>546</v>
      </c>
      <c r="AR8" s="45">
        <v>8200</v>
      </c>
      <c r="AS8" s="45">
        <v>4477200</v>
      </c>
      <c r="AT8" s="45"/>
      <c r="AU8" s="45"/>
      <c r="AV8" s="45"/>
      <c r="AW8" s="45"/>
      <c r="AX8" s="45"/>
      <c r="AY8" s="45"/>
      <c r="AZ8" s="45"/>
      <c r="BA8" s="45"/>
      <c r="BB8" s="45"/>
      <c r="BC8" s="45">
        <v>120</v>
      </c>
      <c r="BD8" s="45">
        <v>4201.22998046875</v>
      </c>
      <c r="BE8" s="45">
        <v>504147.59375</v>
      </c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5">
        <v>1</v>
      </c>
      <c r="BV8" s="45">
        <v>222743.3125</v>
      </c>
      <c r="BW8" s="45">
        <v>246988.109375</v>
      </c>
      <c r="BX8" s="45">
        <v>1</v>
      </c>
      <c r="BY8" s="45">
        <v>728599.625</v>
      </c>
      <c r="BZ8" s="45">
        <v>807905</v>
      </c>
      <c r="CA8" s="45">
        <v>4768</v>
      </c>
      <c r="CB8" s="45">
        <v>143.52999877929687</v>
      </c>
      <c r="CC8" s="45">
        <v>684351.0625</v>
      </c>
      <c r="CD8" s="46"/>
      <c r="CE8" s="46"/>
      <c r="CF8" s="55"/>
      <c r="CG8" s="51"/>
      <c r="CH8" s="51"/>
      <c r="CI8" s="51"/>
    </row>
    <row r="9" spans="1:87" s="47" customFormat="1" ht="24">
      <c r="A9" s="44" t="s">
        <v>171</v>
      </c>
      <c r="B9" s="44" t="s">
        <v>167</v>
      </c>
      <c r="C9" s="44" t="s">
        <v>61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>
        <v>383</v>
      </c>
      <c r="AI9" s="45">
        <v>2483.409912109375</v>
      </c>
      <c r="AJ9" s="45">
        <v>951146</v>
      </c>
      <c r="AK9" s="45">
        <v>383</v>
      </c>
      <c r="AL9" s="45">
        <v>1739.9000244140625</v>
      </c>
      <c r="AM9" s="45">
        <v>666381.6875</v>
      </c>
      <c r="AN9" s="45">
        <v>258</v>
      </c>
      <c r="AO9" s="45">
        <v>3688.10009765625</v>
      </c>
      <c r="AP9" s="45">
        <v>951529.8125</v>
      </c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0">
        <v>110</v>
      </c>
      <c r="BD9" s="40">
        <v>4201.22998046875</v>
      </c>
      <c r="BE9" s="40">
        <v>462135.3125</v>
      </c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0">
        <v>1</v>
      </c>
      <c r="BV9" s="40">
        <v>64867.5390625</v>
      </c>
      <c r="BW9" s="40">
        <v>64867.5390625</v>
      </c>
      <c r="BX9" s="40">
        <v>1</v>
      </c>
      <c r="BY9" s="40">
        <v>212183.5</v>
      </c>
      <c r="BZ9" s="40">
        <v>212183.5</v>
      </c>
      <c r="CA9" s="46"/>
      <c r="CB9" s="46"/>
      <c r="CC9" s="46"/>
      <c r="CD9" s="46"/>
      <c r="CE9" s="46"/>
      <c r="CF9" s="55"/>
      <c r="CG9" s="51"/>
      <c r="CH9" s="51"/>
      <c r="CI9" s="51"/>
    </row>
    <row r="10" spans="1:87" ht="24">
      <c r="A10" s="13" t="s">
        <v>172</v>
      </c>
      <c r="B10" s="13" t="s">
        <v>167</v>
      </c>
      <c r="C10" s="13" t="s">
        <v>67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42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42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40">
        <v>1</v>
      </c>
      <c r="BG10" s="40">
        <v>2465866.75</v>
      </c>
      <c r="BH10" s="40">
        <v>2465866.75</v>
      </c>
      <c r="BI10" s="39"/>
      <c r="BJ10" s="39"/>
      <c r="BK10" s="39"/>
      <c r="BL10" s="39"/>
      <c r="BM10" s="39"/>
      <c r="BN10" s="39"/>
      <c r="BO10" s="40">
        <v>189</v>
      </c>
      <c r="BP10" s="40">
        <v>2096.22998046875</v>
      </c>
      <c r="BQ10" s="40">
        <v>396187.46875</v>
      </c>
      <c r="BR10" s="40">
        <v>9</v>
      </c>
      <c r="BS10" s="40">
        <v>27600</v>
      </c>
      <c r="BT10" s="40">
        <v>248400</v>
      </c>
      <c r="BU10" s="40">
        <v>1</v>
      </c>
      <c r="BV10" s="40">
        <v>65621.7578125</v>
      </c>
      <c r="BW10" s="40">
        <v>66563.71875</v>
      </c>
      <c r="BX10" s="40">
        <v>1</v>
      </c>
      <c r="BY10" s="40">
        <v>214650.625</v>
      </c>
      <c r="BZ10" s="40">
        <v>217731.78125</v>
      </c>
      <c r="CA10" s="15"/>
      <c r="CB10" s="15"/>
      <c r="CC10" s="15"/>
      <c r="CD10" s="15"/>
      <c r="CE10" s="15"/>
      <c r="CF10" s="54"/>
      <c r="CG10" s="48"/>
      <c r="CH10" s="48"/>
      <c r="CI10" s="48"/>
    </row>
    <row r="11" spans="1:87" ht="24">
      <c r="A11" s="13" t="s">
        <v>173</v>
      </c>
      <c r="B11" s="13" t="s">
        <v>167</v>
      </c>
      <c r="C11" s="13" t="s">
        <v>68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42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42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40">
        <v>3</v>
      </c>
      <c r="BJ11" s="40">
        <v>3086869.5</v>
      </c>
      <c r="BK11" s="40">
        <v>9260609</v>
      </c>
      <c r="BL11" s="40">
        <v>3</v>
      </c>
      <c r="BM11" s="40">
        <v>147554.53125</v>
      </c>
      <c r="BN11" s="40">
        <v>442663.59375</v>
      </c>
      <c r="BO11" s="40">
        <v>864</v>
      </c>
      <c r="BP11" s="40">
        <v>2096.22998046875</v>
      </c>
      <c r="BQ11" s="40">
        <v>1811142.75</v>
      </c>
      <c r="BR11" s="40">
        <v>10</v>
      </c>
      <c r="BS11" s="40">
        <v>27600</v>
      </c>
      <c r="BT11" s="40">
        <v>276000</v>
      </c>
      <c r="BU11" s="40">
        <v>1</v>
      </c>
      <c r="BV11" s="40">
        <v>248519.375</v>
      </c>
      <c r="BW11" s="40">
        <v>252314.875</v>
      </c>
      <c r="BX11" s="40">
        <v>1</v>
      </c>
      <c r="BY11" s="40">
        <v>812913.875</v>
      </c>
      <c r="BZ11" s="40">
        <v>825329.0625</v>
      </c>
      <c r="CA11" s="15"/>
      <c r="CB11" s="15"/>
      <c r="CC11" s="15"/>
      <c r="CD11" s="15"/>
      <c r="CE11" s="15"/>
      <c r="CF11" s="54"/>
      <c r="CG11" s="48"/>
      <c r="CH11" s="48"/>
      <c r="CI11" s="48"/>
    </row>
    <row r="12" spans="1:87" ht="24">
      <c r="A12" s="13" t="s">
        <v>174</v>
      </c>
      <c r="B12" s="13" t="s">
        <v>167</v>
      </c>
      <c r="C12" s="13" t="s">
        <v>66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42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42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40">
        <v>3</v>
      </c>
      <c r="BJ12" s="40">
        <v>3086869.5</v>
      </c>
      <c r="BK12" s="40">
        <v>9260609</v>
      </c>
      <c r="BL12" s="40">
        <v>3</v>
      </c>
      <c r="BM12" s="40">
        <v>147554.53125</v>
      </c>
      <c r="BN12" s="40">
        <v>442663.59375</v>
      </c>
      <c r="BO12" s="40">
        <v>864</v>
      </c>
      <c r="BP12" s="40">
        <v>2096.22998046875</v>
      </c>
      <c r="BQ12" s="40">
        <v>1811142.75</v>
      </c>
      <c r="BR12" s="40">
        <v>10</v>
      </c>
      <c r="BS12" s="40">
        <v>27600</v>
      </c>
      <c r="BT12" s="40">
        <v>276000</v>
      </c>
      <c r="BU12" s="40">
        <v>1</v>
      </c>
      <c r="BV12" s="40">
        <v>248519.375</v>
      </c>
      <c r="BW12" s="40">
        <v>252314.875</v>
      </c>
      <c r="BX12" s="40">
        <v>1</v>
      </c>
      <c r="BY12" s="40">
        <v>812913.875</v>
      </c>
      <c r="BZ12" s="40">
        <v>825329.0625</v>
      </c>
      <c r="CA12" s="15"/>
      <c r="CB12" s="15"/>
      <c r="CC12" s="15"/>
      <c r="CD12" s="15"/>
      <c r="CE12" s="15"/>
      <c r="CF12" s="54"/>
      <c r="CG12" s="48"/>
      <c r="CH12" s="48"/>
      <c r="CI12" s="48"/>
    </row>
    <row r="13" spans="1:87" ht="24">
      <c r="A13" s="13" t="s">
        <v>175</v>
      </c>
      <c r="B13" s="13" t="s">
        <v>167</v>
      </c>
      <c r="C13" s="13" t="s">
        <v>176</v>
      </c>
      <c r="D13" s="15"/>
      <c r="E13" s="15"/>
      <c r="F13" s="15"/>
      <c r="G13" s="14">
        <v>1612.800048828125</v>
      </c>
      <c r="H13" s="14">
        <v>6281.67</v>
      </c>
      <c r="I13" s="14">
        <v>10131077</v>
      </c>
      <c r="J13" s="14">
        <v>2029.5</v>
      </c>
      <c r="K13" s="14">
        <v>139.80000000000001</v>
      </c>
      <c r="L13" s="14">
        <v>283724.09000000003</v>
      </c>
      <c r="M13" s="14">
        <v>52.5</v>
      </c>
      <c r="N13" s="14">
        <v>8443.2900000000009</v>
      </c>
      <c r="O13" s="14">
        <v>443272.72</v>
      </c>
      <c r="P13" s="14">
        <v>9</v>
      </c>
      <c r="Q13" s="14">
        <v>29768.27</v>
      </c>
      <c r="R13" s="43">
        <v>267914.44</v>
      </c>
      <c r="S13" s="15"/>
      <c r="T13" s="15"/>
      <c r="U13" s="15"/>
      <c r="V13" s="14">
        <v>7.1999998092651367</v>
      </c>
      <c r="W13" s="14">
        <v>13020.62</v>
      </c>
      <c r="X13" s="14">
        <v>93748.46</v>
      </c>
      <c r="Y13" s="14">
        <v>2029.5</v>
      </c>
      <c r="Z13" s="14">
        <v>605.70000000000005</v>
      </c>
      <c r="AA13" s="14">
        <v>1229268.1299999999</v>
      </c>
      <c r="AB13" s="15"/>
      <c r="AC13" s="15"/>
      <c r="AD13" s="15"/>
      <c r="AE13" s="15"/>
      <c r="AF13" s="15"/>
      <c r="AG13" s="42"/>
      <c r="AH13" s="40">
        <v>916</v>
      </c>
      <c r="AI13" s="40">
        <v>2483.409912109375</v>
      </c>
      <c r="AJ13" s="40">
        <v>2274803.5</v>
      </c>
      <c r="AK13" s="40">
        <v>916</v>
      </c>
      <c r="AL13" s="40">
        <v>1739.9000244140625</v>
      </c>
      <c r="AM13" s="40">
        <v>1593748.375</v>
      </c>
      <c r="AN13" s="40">
        <v>689.5999755859375</v>
      </c>
      <c r="AO13" s="40">
        <v>3688.10009765625</v>
      </c>
      <c r="AP13" s="40">
        <v>2543313.75</v>
      </c>
      <c r="AQ13" s="39"/>
      <c r="AR13" s="39"/>
      <c r="AS13" s="39"/>
      <c r="AT13" s="40">
        <v>1399.5</v>
      </c>
      <c r="AU13" s="40">
        <v>434.05999755859375</v>
      </c>
      <c r="AV13" s="40">
        <v>607467</v>
      </c>
      <c r="AW13" s="40">
        <v>1399.5</v>
      </c>
      <c r="AX13" s="40">
        <v>490.77999877929687</v>
      </c>
      <c r="AY13" s="40">
        <v>686846.625</v>
      </c>
      <c r="AZ13" s="40">
        <v>1399.5</v>
      </c>
      <c r="BA13" s="40">
        <v>405.82998657226563</v>
      </c>
      <c r="BB13" s="14">
        <v>567959.0625</v>
      </c>
      <c r="BC13" s="40">
        <v>121</v>
      </c>
      <c r="BD13" s="40">
        <v>4201.22998046875</v>
      </c>
      <c r="BE13" s="40">
        <v>508348.84375</v>
      </c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40">
        <v>1</v>
      </c>
      <c r="BV13" s="40">
        <v>446525.09375</v>
      </c>
      <c r="BW13" s="40">
        <v>454353.9375</v>
      </c>
      <c r="BX13" s="40">
        <v>1</v>
      </c>
      <c r="BY13" s="40">
        <v>1460596.125</v>
      </c>
      <c r="BZ13" s="40">
        <v>1486204.5</v>
      </c>
      <c r="CA13" s="15"/>
      <c r="CB13" s="15"/>
      <c r="CC13" s="15"/>
      <c r="CD13" s="14"/>
      <c r="CE13" s="14"/>
      <c r="CF13" s="56"/>
      <c r="CG13" s="48"/>
      <c r="CH13" s="48"/>
      <c r="CI13" s="48"/>
    </row>
    <row r="14" spans="1:87" ht="24">
      <c r="A14" s="13" t="s">
        <v>177</v>
      </c>
      <c r="B14" s="13" t="s">
        <v>167</v>
      </c>
      <c r="C14" s="13" t="s">
        <v>178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42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42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40">
        <v>3</v>
      </c>
      <c r="BG14" s="40">
        <v>2465866.75</v>
      </c>
      <c r="BH14" s="40">
        <v>7397600</v>
      </c>
      <c r="BI14" s="39"/>
      <c r="BJ14" s="39"/>
      <c r="BK14" s="39"/>
      <c r="BL14" s="39"/>
      <c r="BM14" s="39"/>
      <c r="BN14" s="39"/>
      <c r="BO14" s="40">
        <v>402</v>
      </c>
      <c r="BP14" s="40">
        <v>2096.22998046875</v>
      </c>
      <c r="BQ14" s="40">
        <v>842684.4375</v>
      </c>
      <c r="BR14" s="40">
        <v>9</v>
      </c>
      <c r="BS14" s="40">
        <v>27600</v>
      </c>
      <c r="BT14" s="40">
        <v>248400</v>
      </c>
      <c r="BU14" s="40">
        <v>1</v>
      </c>
      <c r="BV14" s="40">
        <v>178945.8125</v>
      </c>
      <c r="BW14" s="40">
        <v>181657.84375</v>
      </c>
      <c r="BX14" s="40">
        <v>1</v>
      </c>
      <c r="BY14" s="40">
        <v>585336.75</v>
      </c>
      <c r="BZ14" s="40">
        <v>594207.875</v>
      </c>
      <c r="CA14" s="15"/>
      <c r="CB14" s="15"/>
      <c r="CC14" s="15"/>
      <c r="CD14" s="15"/>
      <c r="CE14" s="15"/>
      <c r="CF14" s="54"/>
      <c r="CG14" s="48"/>
      <c r="CH14" s="48"/>
      <c r="CI14" s="48"/>
    </row>
    <row r="15" spans="1:87" ht="24">
      <c r="A15" s="13" t="s">
        <v>179</v>
      </c>
      <c r="B15" s="13" t="s">
        <v>167</v>
      </c>
      <c r="C15" s="13" t="s">
        <v>65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42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42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40">
        <v>6</v>
      </c>
      <c r="BG15" s="40">
        <v>2465866.75</v>
      </c>
      <c r="BH15" s="40">
        <v>14795200</v>
      </c>
      <c r="BI15" s="39"/>
      <c r="BJ15" s="39"/>
      <c r="BK15" s="39"/>
      <c r="BL15" s="39"/>
      <c r="BM15" s="39"/>
      <c r="BN15" s="39"/>
      <c r="BO15" s="40">
        <v>804</v>
      </c>
      <c r="BP15" s="40">
        <v>2096.22998046875</v>
      </c>
      <c r="BQ15" s="40">
        <v>1685368.875</v>
      </c>
      <c r="BR15" s="40">
        <v>9</v>
      </c>
      <c r="BS15" s="40">
        <v>27600</v>
      </c>
      <c r="BT15" s="40">
        <v>248400</v>
      </c>
      <c r="BU15" s="40">
        <v>1</v>
      </c>
      <c r="BV15" s="40">
        <v>352566.90625</v>
      </c>
      <c r="BW15" s="40">
        <v>357999.9375</v>
      </c>
      <c r="BX15" s="40">
        <v>1</v>
      </c>
      <c r="BY15" s="40">
        <v>1153256.25</v>
      </c>
      <c r="BZ15" s="40">
        <v>1171027.75</v>
      </c>
      <c r="CA15" s="15"/>
      <c r="CB15" s="15"/>
      <c r="CC15" s="15"/>
      <c r="CD15" s="15"/>
      <c r="CE15" s="15"/>
      <c r="CF15" s="54"/>
      <c r="CG15" s="48"/>
      <c r="CH15" s="48"/>
      <c r="CI15" s="48"/>
    </row>
    <row r="16" spans="1:87" ht="24">
      <c r="A16" s="13" t="s">
        <v>180</v>
      </c>
      <c r="B16" s="13" t="s">
        <v>167</v>
      </c>
      <c r="C16" s="13" t="s">
        <v>181</v>
      </c>
      <c r="D16" s="15"/>
      <c r="E16" s="15"/>
      <c r="F16" s="15"/>
      <c r="G16" s="14">
        <v>2456.60009765625</v>
      </c>
      <c r="H16" s="14">
        <v>6281.67</v>
      </c>
      <c r="I16" s="14">
        <v>15431551</v>
      </c>
      <c r="J16" s="14">
        <v>3776.39990234375</v>
      </c>
      <c r="K16" s="14">
        <v>139.80000000000001</v>
      </c>
      <c r="L16" s="14">
        <v>527940.75</v>
      </c>
      <c r="M16" s="15"/>
      <c r="N16" s="15"/>
      <c r="O16" s="15"/>
      <c r="P16" s="15"/>
      <c r="Q16" s="15"/>
      <c r="R16" s="42"/>
      <c r="S16" s="15"/>
      <c r="T16" s="15"/>
      <c r="U16" s="15"/>
      <c r="V16" s="15"/>
      <c r="W16" s="15"/>
      <c r="X16" s="15"/>
      <c r="Y16" s="40">
        <v>3776.39990234375</v>
      </c>
      <c r="Z16" s="40">
        <v>605.70001220703125</v>
      </c>
      <c r="AA16" s="40">
        <v>2287365.5</v>
      </c>
      <c r="AB16" s="15"/>
      <c r="AC16" s="15"/>
      <c r="AD16" s="15"/>
      <c r="AE16" s="15"/>
      <c r="AF16" s="15"/>
      <c r="AG16" s="42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40">
        <v>5112.2998046875</v>
      </c>
      <c r="AU16" s="40">
        <v>434.05999755859375</v>
      </c>
      <c r="AV16" s="40">
        <v>2219045</v>
      </c>
      <c r="AW16" s="40">
        <v>5112.2998046875</v>
      </c>
      <c r="AX16" s="40">
        <v>490.77999877929687</v>
      </c>
      <c r="AY16" s="40">
        <v>2509014.5</v>
      </c>
      <c r="AZ16" s="40">
        <v>5112.2998046875</v>
      </c>
      <c r="BA16" s="40">
        <v>405.82998657226563</v>
      </c>
      <c r="BB16" s="14">
        <v>2074724.75</v>
      </c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40">
        <v>1</v>
      </c>
      <c r="BV16" s="40">
        <v>527049.1875</v>
      </c>
      <c r="BW16" s="40">
        <v>536062.3125</v>
      </c>
      <c r="BX16" s="40">
        <v>1</v>
      </c>
      <c r="BY16" s="40">
        <v>1723992.75</v>
      </c>
      <c r="BZ16" s="40">
        <v>1753474.875</v>
      </c>
      <c r="CA16" s="15"/>
      <c r="CB16" s="15"/>
      <c r="CC16" s="15"/>
      <c r="CD16" s="14"/>
      <c r="CE16" s="14"/>
      <c r="CF16" s="56"/>
      <c r="CG16" s="48"/>
      <c r="CH16" s="48"/>
      <c r="CI16" s="48"/>
    </row>
    <row r="17" spans="1:88" ht="24">
      <c r="A17" s="13" t="s">
        <v>182</v>
      </c>
      <c r="B17" s="13" t="s">
        <v>167</v>
      </c>
      <c r="C17" s="13" t="s">
        <v>46</v>
      </c>
      <c r="D17" s="15"/>
      <c r="E17" s="15"/>
      <c r="F17" s="15"/>
      <c r="G17" s="15"/>
      <c r="H17" s="15"/>
      <c r="I17" s="15"/>
      <c r="J17" s="14">
        <v>2051.030029296875</v>
      </c>
      <c r="K17" s="14">
        <v>139.80000000000001</v>
      </c>
      <c r="L17" s="14">
        <v>286734</v>
      </c>
      <c r="M17" s="15"/>
      <c r="N17" s="15"/>
      <c r="O17" s="15"/>
      <c r="P17" s="15"/>
      <c r="Q17" s="15"/>
      <c r="R17" s="42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42"/>
      <c r="AH17" s="40">
        <v>1158.5</v>
      </c>
      <c r="AI17" s="40">
        <v>2483.409912109375</v>
      </c>
      <c r="AJ17" s="40">
        <v>2877030.5</v>
      </c>
      <c r="AK17" s="40">
        <v>1158.5</v>
      </c>
      <c r="AL17" s="40">
        <v>1739.9000244140625</v>
      </c>
      <c r="AM17" s="40">
        <v>2015674.125</v>
      </c>
      <c r="AN17" s="40">
        <v>892.4000244140625</v>
      </c>
      <c r="AO17" s="40">
        <v>3688.10009765625</v>
      </c>
      <c r="AP17" s="40">
        <v>3291260.5</v>
      </c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40">
        <v>1</v>
      </c>
      <c r="BV17" s="40">
        <v>178484.90625</v>
      </c>
      <c r="BW17" s="40">
        <v>181272.953125</v>
      </c>
      <c r="BX17" s="40">
        <v>1</v>
      </c>
      <c r="BY17" s="40">
        <v>583829.125</v>
      </c>
      <c r="BZ17" s="40">
        <v>592948.9375</v>
      </c>
      <c r="CA17" s="15"/>
      <c r="CB17" s="15"/>
      <c r="CC17" s="15"/>
      <c r="CD17" s="15"/>
      <c r="CE17" s="15"/>
      <c r="CF17" s="54"/>
      <c r="CG17" s="48"/>
      <c r="CH17" s="48"/>
      <c r="CI17" s="48"/>
    </row>
    <row r="18" spans="1:88" ht="24">
      <c r="A18" s="13" t="s">
        <v>183</v>
      </c>
      <c r="B18" s="13" t="s">
        <v>167</v>
      </c>
      <c r="C18" s="13" t="s">
        <v>86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42"/>
      <c r="S18" s="15"/>
      <c r="T18" s="15"/>
      <c r="U18" s="15"/>
      <c r="V18" s="15"/>
      <c r="W18" s="15"/>
      <c r="X18" s="15"/>
      <c r="Y18" s="40">
        <v>1956.719970703125</v>
      </c>
      <c r="Z18" s="40">
        <v>605.70001220703125</v>
      </c>
      <c r="AA18" s="40">
        <v>1185185.25</v>
      </c>
      <c r="AB18" s="15"/>
      <c r="AC18" s="15"/>
      <c r="AD18" s="15"/>
      <c r="AE18" s="14">
        <v>2.5</v>
      </c>
      <c r="AF18" s="14">
        <v>27239.720703125</v>
      </c>
      <c r="AG18" s="43">
        <v>68099.296875</v>
      </c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40">
        <v>1</v>
      </c>
      <c r="BV18" s="40">
        <v>28105.509765625</v>
      </c>
      <c r="BW18" s="40">
        <v>26820.30078125</v>
      </c>
      <c r="BX18" s="40">
        <v>1</v>
      </c>
      <c r="BY18" s="40">
        <v>81974.4296875</v>
      </c>
      <c r="BZ18" s="40">
        <v>87729.921875</v>
      </c>
      <c r="CA18" s="15"/>
      <c r="CB18" s="15"/>
      <c r="CC18" s="15"/>
      <c r="CD18" s="15"/>
      <c r="CE18" s="15"/>
      <c r="CF18" s="54"/>
      <c r="CG18" s="48"/>
      <c r="CH18" s="48"/>
      <c r="CI18" s="48"/>
    </row>
    <row r="19" spans="1:88">
      <c r="A19" s="13" t="s">
        <v>184</v>
      </c>
      <c r="B19" s="13" t="s">
        <v>167</v>
      </c>
      <c r="C19" s="13" t="s">
        <v>185</v>
      </c>
      <c r="D19" s="14">
        <v>630</v>
      </c>
      <c r="E19" s="14">
        <v>5012.13</v>
      </c>
      <c r="F19" s="14">
        <v>3157642</v>
      </c>
      <c r="G19" s="15"/>
      <c r="H19" s="15"/>
      <c r="I19" s="15"/>
      <c r="J19" s="15"/>
      <c r="K19" s="15"/>
      <c r="L19" s="15"/>
      <c r="M19" s="14">
        <v>24</v>
      </c>
      <c r="N19" s="14">
        <v>8443.2900000000009</v>
      </c>
      <c r="O19" s="14">
        <v>202638.95</v>
      </c>
      <c r="P19" s="14">
        <v>6</v>
      </c>
      <c r="Q19" s="14">
        <v>29768.27</v>
      </c>
      <c r="R19" s="43">
        <v>178609.63</v>
      </c>
      <c r="S19" s="40">
        <v>7</v>
      </c>
      <c r="T19" s="40">
        <v>14303.009765625</v>
      </c>
      <c r="U19" s="40">
        <v>100121.0703125</v>
      </c>
      <c r="V19" s="40">
        <v>6</v>
      </c>
      <c r="W19" s="40">
        <v>13020.6201171875</v>
      </c>
      <c r="X19" s="40">
        <v>78123.71875</v>
      </c>
      <c r="Y19" s="40">
        <v>630</v>
      </c>
      <c r="Z19" s="40">
        <v>605.70001220703125</v>
      </c>
      <c r="AA19" s="40">
        <v>381591</v>
      </c>
      <c r="AB19" s="15"/>
      <c r="AC19" s="15"/>
      <c r="AD19" s="15"/>
      <c r="AE19" s="15"/>
      <c r="AF19" s="15"/>
      <c r="AG19" s="42"/>
      <c r="AH19" s="40">
        <v>560</v>
      </c>
      <c r="AI19" s="40">
        <v>2483.409912109375</v>
      </c>
      <c r="AJ19" s="40">
        <v>1390709.625</v>
      </c>
      <c r="AK19" s="40">
        <v>560</v>
      </c>
      <c r="AL19" s="40">
        <v>1739.9000244140625</v>
      </c>
      <c r="AM19" s="40">
        <v>974344</v>
      </c>
      <c r="AN19" s="40">
        <v>383</v>
      </c>
      <c r="AO19" s="40">
        <v>3688.10009765625</v>
      </c>
      <c r="AP19" s="40">
        <v>1412542.25</v>
      </c>
      <c r="AQ19" s="39"/>
      <c r="AR19" s="39"/>
      <c r="AS19" s="39"/>
      <c r="AT19" s="40">
        <v>602.4000244140625</v>
      </c>
      <c r="AU19" s="40">
        <v>434.05999755859375</v>
      </c>
      <c r="AV19" s="40">
        <v>261477.734375</v>
      </c>
      <c r="AW19" s="40">
        <v>602.4000244140625</v>
      </c>
      <c r="AX19" s="40">
        <v>490.77999877929687</v>
      </c>
      <c r="AY19" s="40">
        <v>295645.875</v>
      </c>
      <c r="AZ19" s="40">
        <v>602.4000244140625</v>
      </c>
      <c r="BA19" s="40">
        <v>405.82998657226563</v>
      </c>
      <c r="BB19" s="14">
        <v>244471.984375</v>
      </c>
      <c r="BC19" s="40">
        <v>94</v>
      </c>
      <c r="BD19" s="40">
        <v>4201.22998046875</v>
      </c>
      <c r="BE19" s="40">
        <v>394915.625</v>
      </c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40">
        <v>1</v>
      </c>
      <c r="BV19" s="40">
        <v>194158.640625</v>
      </c>
      <c r="BW19" s="40">
        <v>194158.640625</v>
      </c>
      <c r="BX19" s="40">
        <v>1</v>
      </c>
      <c r="BY19" s="40">
        <v>635098.3125</v>
      </c>
      <c r="BZ19" s="40">
        <v>635098.3125</v>
      </c>
      <c r="CA19" s="15"/>
      <c r="CB19" s="15"/>
      <c r="CC19" s="15"/>
      <c r="CD19" s="15"/>
      <c r="CE19" s="15"/>
      <c r="CF19" s="54"/>
      <c r="CG19" s="48"/>
      <c r="CH19" s="48"/>
      <c r="CI19" s="48"/>
    </row>
    <row r="20" spans="1:88" s="47" customFormat="1" ht="24">
      <c r="A20" s="44">
        <v>16</v>
      </c>
      <c r="B20" s="44" t="s">
        <v>167</v>
      </c>
      <c r="C20" s="44" t="s">
        <v>186</v>
      </c>
      <c r="D20" s="45"/>
      <c r="E20" s="45"/>
      <c r="F20" s="45"/>
      <c r="G20" s="46"/>
      <c r="H20" s="46"/>
      <c r="I20" s="46"/>
      <c r="J20" s="45"/>
      <c r="K20" s="45"/>
      <c r="L20" s="45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5">
        <v>580</v>
      </c>
      <c r="Z20" s="45">
        <v>605.70000000000005</v>
      </c>
      <c r="AA20" s="45">
        <v>351306</v>
      </c>
      <c r="AB20" s="46"/>
      <c r="AC20" s="46"/>
      <c r="AD20" s="46"/>
      <c r="AE20" s="46"/>
      <c r="AF20" s="46"/>
      <c r="AG20" s="46"/>
      <c r="AH20" s="45">
        <v>310</v>
      </c>
      <c r="AI20" s="45">
        <v>2483.409912109375</v>
      </c>
      <c r="AJ20" s="45">
        <v>769857.125</v>
      </c>
      <c r="AK20" s="45">
        <v>310</v>
      </c>
      <c r="AL20" s="45">
        <v>1739.9000244140625</v>
      </c>
      <c r="AM20" s="45">
        <v>539369</v>
      </c>
      <c r="AN20" s="45">
        <v>130</v>
      </c>
      <c r="AO20" s="45">
        <v>3688.10009765625</v>
      </c>
      <c r="AP20" s="45">
        <v>479453</v>
      </c>
      <c r="AQ20" s="46"/>
      <c r="AR20" s="46"/>
      <c r="AS20" s="46"/>
      <c r="AT20" s="45">
        <v>229.19999694824219</v>
      </c>
      <c r="AU20" s="45">
        <v>434.05999755859375</v>
      </c>
      <c r="AV20" s="45">
        <v>99486.546875</v>
      </c>
      <c r="AW20" s="45">
        <v>229.19999694824219</v>
      </c>
      <c r="AX20" s="45">
        <v>490.77999877929687</v>
      </c>
      <c r="AY20" s="45">
        <v>112486.78125</v>
      </c>
      <c r="AZ20" s="45">
        <v>229.19999694824219</v>
      </c>
      <c r="BA20" s="45">
        <v>405.82998657226563</v>
      </c>
      <c r="BB20" s="45">
        <v>93016.2421875</v>
      </c>
      <c r="BC20" s="45">
        <v>80</v>
      </c>
      <c r="BD20" s="45">
        <v>4201.22998046875</v>
      </c>
      <c r="BE20" s="45">
        <v>336098.40625</v>
      </c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5">
        <v>1</v>
      </c>
      <c r="BV20" s="45">
        <v>131941.875</v>
      </c>
      <c r="BW20" s="45">
        <v>131941.875</v>
      </c>
      <c r="BX20" s="45">
        <v>1</v>
      </c>
      <c r="BY20" s="45">
        <v>431585.5625</v>
      </c>
      <c r="BZ20" s="45">
        <v>431585.5625</v>
      </c>
      <c r="CA20" s="46"/>
      <c r="CB20" s="46"/>
      <c r="CC20" s="46"/>
      <c r="CD20" s="45">
        <v>580</v>
      </c>
      <c r="CE20" s="45">
        <v>4835.419921875</v>
      </c>
      <c r="CF20" s="57">
        <v>2804543.5</v>
      </c>
      <c r="CG20" s="45">
        <v>80</v>
      </c>
      <c r="CH20" s="45">
        <v>7248.64013671875</v>
      </c>
      <c r="CI20" s="45">
        <v>579891.1875</v>
      </c>
    </row>
    <row r="21" spans="1:88" ht="24">
      <c r="A21" s="13" t="s">
        <v>187</v>
      </c>
      <c r="B21" s="13" t="s">
        <v>167</v>
      </c>
      <c r="C21" s="13" t="s">
        <v>188</v>
      </c>
      <c r="D21" s="14">
        <v>2280</v>
      </c>
      <c r="E21" s="14">
        <v>4967.03</v>
      </c>
      <c r="F21" s="14">
        <v>11324828</v>
      </c>
      <c r="G21" s="15"/>
      <c r="H21" s="15"/>
      <c r="I21" s="15"/>
      <c r="J21" s="15"/>
      <c r="K21" s="15"/>
      <c r="L21" s="15"/>
      <c r="M21" s="40">
        <v>128</v>
      </c>
      <c r="N21" s="40">
        <v>8443.2900390625</v>
      </c>
      <c r="O21" s="40">
        <v>1080741.125</v>
      </c>
      <c r="P21" s="40">
        <v>32</v>
      </c>
      <c r="Q21" s="40">
        <v>29768.26953125</v>
      </c>
      <c r="R21" s="40">
        <v>952584.625</v>
      </c>
      <c r="S21" s="40">
        <v>25.590000152587891</v>
      </c>
      <c r="T21" s="40">
        <v>14303.009765625</v>
      </c>
      <c r="U21" s="40">
        <v>366014.03125</v>
      </c>
      <c r="V21" s="40">
        <v>20</v>
      </c>
      <c r="W21" s="40">
        <v>13020.6201171875</v>
      </c>
      <c r="X21" s="40">
        <v>260412.40625</v>
      </c>
      <c r="Y21" s="40">
        <v>2280</v>
      </c>
      <c r="Z21" s="40">
        <v>526.030029296875</v>
      </c>
      <c r="AA21" s="40">
        <v>1199348.375</v>
      </c>
      <c r="AB21" s="39"/>
      <c r="AC21" s="39"/>
      <c r="AD21" s="39"/>
      <c r="AE21" s="15"/>
      <c r="AF21" s="15"/>
      <c r="AG21" s="42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40">
        <v>3040.5</v>
      </c>
      <c r="AU21" s="40">
        <v>474.3800048828125</v>
      </c>
      <c r="AV21" s="40">
        <v>1442352.375</v>
      </c>
      <c r="AW21" s="40">
        <v>3040.5</v>
      </c>
      <c r="AX21" s="40">
        <v>490.77999877929687</v>
      </c>
      <c r="AY21" s="40">
        <v>1492216.625</v>
      </c>
      <c r="AZ21" s="40">
        <v>3040.5</v>
      </c>
      <c r="BA21" s="40">
        <v>545.45001220703125</v>
      </c>
      <c r="BB21" s="14">
        <v>1658440.75</v>
      </c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40">
        <v>1</v>
      </c>
      <c r="BV21" s="40">
        <v>417100.9375</v>
      </c>
      <c r="BW21" s="40">
        <v>423226.5</v>
      </c>
      <c r="BX21" s="40">
        <v>1</v>
      </c>
      <c r="BY21" s="40">
        <v>1364348.875</v>
      </c>
      <c r="BZ21" s="40">
        <v>1384385.75</v>
      </c>
      <c r="CA21" s="15"/>
      <c r="CB21" s="15"/>
      <c r="CC21" s="15"/>
      <c r="CD21" s="15"/>
      <c r="CE21" s="15"/>
      <c r="CF21" s="54"/>
      <c r="CG21" s="48"/>
      <c r="CH21" s="48"/>
      <c r="CI21" s="48"/>
    </row>
    <row r="22" spans="1:88" s="47" customFormat="1">
      <c r="A22" s="44" t="s">
        <v>189</v>
      </c>
      <c r="B22" s="44" t="s">
        <v>167</v>
      </c>
      <c r="C22" s="44" t="s">
        <v>56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5">
        <v>32</v>
      </c>
      <c r="W22" s="45">
        <v>13020.6201171875</v>
      </c>
      <c r="X22" s="45">
        <v>416659.84375</v>
      </c>
      <c r="Y22" s="46"/>
      <c r="Z22" s="46"/>
      <c r="AA22" s="46"/>
      <c r="AB22" s="45">
        <v>4406</v>
      </c>
      <c r="AC22" s="45">
        <v>1583.9100341796875</v>
      </c>
      <c r="AD22" s="45">
        <v>6978707.5</v>
      </c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5">
        <v>1</v>
      </c>
      <c r="BV22" s="45">
        <v>158123.734375</v>
      </c>
      <c r="BW22" s="45">
        <v>158260.859375</v>
      </c>
      <c r="BX22" s="45">
        <v>1</v>
      </c>
      <c r="BY22" s="45">
        <v>517227.15625</v>
      </c>
      <c r="BZ22" s="45">
        <v>517675.71875</v>
      </c>
      <c r="CA22" s="46"/>
      <c r="CB22" s="46"/>
      <c r="CC22" s="46"/>
      <c r="CD22" s="46"/>
      <c r="CE22" s="46"/>
      <c r="CF22" s="55"/>
      <c r="CG22" s="51"/>
      <c r="CH22" s="51"/>
      <c r="CI22" s="51"/>
    </row>
    <row r="23" spans="1:88" s="47" customFormat="1" ht="24">
      <c r="A23" s="44" t="s">
        <v>190</v>
      </c>
      <c r="B23" s="44" t="s">
        <v>167</v>
      </c>
      <c r="C23" s="44" t="s">
        <v>58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5">
        <v>16</v>
      </c>
      <c r="W23" s="45">
        <v>13020.6201171875</v>
      </c>
      <c r="X23" s="45">
        <v>208329.921875</v>
      </c>
      <c r="Y23" s="46"/>
      <c r="Z23" s="46"/>
      <c r="AA23" s="46"/>
      <c r="AB23" s="45">
        <v>1854</v>
      </c>
      <c r="AC23" s="45">
        <v>1583.9100341796875</v>
      </c>
      <c r="AD23" s="45">
        <v>2936569.25</v>
      </c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5">
        <v>1</v>
      </c>
      <c r="BV23" s="45">
        <v>67232.2734375</v>
      </c>
      <c r="BW23" s="45">
        <v>67300.84375</v>
      </c>
      <c r="BX23" s="45">
        <v>1</v>
      </c>
      <c r="BY23" s="45">
        <v>219918.65625</v>
      </c>
      <c r="BZ23" s="45">
        <v>220142.9375</v>
      </c>
      <c r="CA23" s="46"/>
      <c r="CB23" s="46"/>
      <c r="CC23" s="46"/>
      <c r="CD23" s="46"/>
      <c r="CE23" s="46"/>
      <c r="CF23" s="55"/>
      <c r="CG23" s="51"/>
      <c r="CH23" s="51"/>
      <c r="CI23" s="51"/>
    </row>
    <row r="24" spans="1:88" s="47" customFormat="1" ht="24">
      <c r="A24" s="60" t="s">
        <v>191</v>
      </c>
      <c r="B24" s="60" t="s">
        <v>167</v>
      </c>
      <c r="C24" s="60" t="s">
        <v>192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46"/>
      <c r="T24" s="46"/>
      <c r="U24" s="46"/>
      <c r="V24" s="45">
        <v>16</v>
      </c>
      <c r="W24" s="45">
        <v>13020.6201171875</v>
      </c>
      <c r="X24" s="45">
        <v>208329.921875</v>
      </c>
      <c r="Y24" s="46"/>
      <c r="Z24" s="46"/>
      <c r="AA24" s="46"/>
      <c r="AB24" s="45">
        <v>1854</v>
      </c>
      <c r="AC24" s="45">
        <v>1583.9100341796875</v>
      </c>
      <c r="AD24" s="45">
        <v>2936569.25</v>
      </c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5">
        <v>1</v>
      </c>
      <c r="BV24" s="45">
        <v>67232.2734375</v>
      </c>
      <c r="BW24" s="45">
        <v>67300.84375</v>
      </c>
      <c r="BX24" s="45">
        <v>1</v>
      </c>
      <c r="BY24" s="45">
        <v>219918.65625</v>
      </c>
      <c r="BZ24" s="45">
        <v>220142.9375</v>
      </c>
      <c r="CA24" s="61"/>
      <c r="CB24" s="61"/>
      <c r="CC24" s="61"/>
      <c r="CD24" s="61"/>
      <c r="CE24" s="61"/>
      <c r="CF24" s="62"/>
      <c r="CG24" s="51"/>
      <c r="CH24" s="51"/>
      <c r="CI24" s="51"/>
    </row>
    <row r="25" spans="1:88" s="51" customFormat="1" ht="24">
      <c r="A25" s="50" t="s">
        <v>295</v>
      </c>
      <c r="B25" s="50" t="s">
        <v>167</v>
      </c>
      <c r="C25" s="50" t="s">
        <v>282</v>
      </c>
      <c r="AG25" s="49"/>
      <c r="AN25" s="45">
        <v>650</v>
      </c>
      <c r="AO25" s="45">
        <v>3688.10009765625</v>
      </c>
      <c r="AP25" s="45">
        <v>2397265</v>
      </c>
      <c r="BB25" s="48"/>
      <c r="BU25" s="40">
        <v>1</v>
      </c>
      <c r="BV25" s="40">
        <v>51301.46875</v>
      </c>
      <c r="BW25" s="40">
        <v>51301.46875</v>
      </c>
      <c r="BX25" s="40">
        <v>1</v>
      </c>
      <c r="BY25" s="40">
        <v>167808.546875</v>
      </c>
      <c r="BZ25" s="40">
        <v>167808.546875</v>
      </c>
      <c r="CF25" s="58"/>
      <c r="CJ25" s="59"/>
    </row>
    <row r="26" spans="1:88" s="51" customFormat="1" ht="24">
      <c r="A26" s="50" t="s">
        <v>296</v>
      </c>
      <c r="B26" s="50" t="s">
        <v>167</v>
      </c>
      <c r="C26" s="50" t="s">
        <v>283</v>
      </c>
      <c r="AG26" s="49"/>
      <c r="BB26" s="48"/>
      <c r="BC26" s="45">
        <v>90</v>
      </c>
      <c r="BD26" s="45">
        <v>4201.22998046875</v>
      </c>
      <c r="BE26" s="45">
        <v>378110.6875</v>
      </c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5">
        <v>1</v>
      </c>
      <c r="BV26" s="45">
        <v>8091.56982421875</v>
      </c>
      <c r="BW26" s="45">
        <v>8091.56982421875</v>
      </c>
      <c r="BX26" s="45">
        <v>1</v>
      </c>
      <c r="BY26" s="45">
        <v>26467.75</v>
      </c>
      <c r="BZ26" s="45">
        <v>26467.75</v>
      </c>
      <c r="CF26" s="58"/>
      <c r="CJ26" s="59"/>
    </row>
    <row r="27" spans="1:88" s="51" customFormat="1" ht="24">
      <c r="A27" s="50" t="s">
        <v>297</v>
      </c>
      <c r="B27" s="50" t="s">
        <v>167</v>
      </c>
      <c r="C27" s="50" t="s">
        <v>284</v>
      </c>
      <c r="AG27" s="49"/>
      <c r="BB27" s="48"/>
      <c r="BC27" s="45">
        <v>135.89999389648437</v>
      </c>
      <c r="BD27" s="45">
        <v>4201.22998046875</v>
      </c>
      <c r="BE27" s="45">
        <v>570947.1875</v>
      </c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5">
        <v>1</v>
      </c>
      <c r="BV27" s="45">
        <v>12218.26953125</v>
      </c>
      <c r="BW27" s="45">
        <v>12218.26953125</v>
      </c>
      <c r="BX27" s="45">
        <v>1</v>
      </c>
      <c r="BY27" s="45">
        <v>39966.30078125</v>
      </c>
      <c r="BZ27" s="45">
        <v>39966.30078125</v>
      </c>
      <c r="CF27" s="58"/>
      <c r="CJ27" s="59"/>
    </row>
    <row r="28" spans="1:88" s="51" customFormat="1" ht="24">
      <c r="A28" s="50" t="s">
        <v>298</v>
      </c>
      <c r="B28" s="50" t="s">
        <v>167</v>
      </c>
      <c r="C28" s="50" t="s">
        <v>285</v>
      </c>
      <c r="AG28" s="49"/>
      <c r="BB28" s="48"/>
      <c r="BC28" s="45">
        <v>146.52000427246094</v>
      </c>
      <c r="BD28" s="45">
        <v>4201.22998046875</v>
      </c>
      <c r="BE28" s="45">
        <v>615564.25</v>
      </c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5">
        <v>1</v>
      </c>
      <c r="BV28" s="45">
        <v>13173.0703125</v>
      </c>
      <c r="BW28" s="45">
        <v>13173.0703125</v>
      </c>
      <c r="BX28" s="45">
        <v>1</v>
      </c>
      <c r="BY28" s="45">
        <v>43089.5</v>
      </c>
      <c r="BZ28" s="45">
        <v>43089.5</v>
      </c>
      <c r="CF28" s="58"/>
      <c r="CJ28" s="59"/>
    </row>
    <row r="29" spans="1:88" s="51" customFormat="1" ht="24">
      <c r="A29" s="50" t="s">
        <v>299</v>
      </c>
      <c r="B29" s="50" t="s">
        <v>167</v>
      </c>
      <c r="C29" s="50" t="s">
        <v>286</v>
      </c>
      <c r="AG29" s="49"/>
      <c r="BB29" s="48"/>
      <c r="BC29" s="45">
        <v>116</v>
      </c>
      <c r="BD29" s="45">
        <v>4201.22998046875</v>
      </c>
      <c r="BE29" s="45">
        <v>487342.6875</v>
      </c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5">
        <v>1</v>
      </c>
      <c r="BV29" s="45">
        <v>10429.1298828125</v>
      </c>
      <c r="BW29" s="45">
        <v>10429.1298828125</v>
      </c>
      <c r="BX29" s="45">
        <v>1</v>
      </c>
      <c r="BY29" s="45">
        <v>34113.98828125</v>
      </c>
      <c r="BZ29" s="45">
        <v>34113.98828125</v>
      </c>
      <c r="CF29" s="58"/>
      <c r="CJ29" s="59"/>
    </row>
    <row r="30" spans="1:88" s="51" customFormat="1" ht="24">
      <c r="A30" s="50" t="s">
        <v>300</v>
      </c>
      <c r="B30" s="50" t="s">
        <v>167</v>
      </c>
      <c r="C30" s="50" t="s">
        <v>287</v>
      </c>
      <c r="V30" s="45">
        <v>6</v>
      </c>
      <c r="W30" s="45">
        <v>13020.6201171875</v>
      </c>
      <c r="X30" s="45">
        <v>78123.71875</v>
      </c>
      <c r="AG30" s="49"/>
      <c r="BB30" s="48"/>
      <c r="BU30" s="45">
        <v>1</v>
      </c>
      <c r="BV30" s="45">
        <v>1671.8499755859375</v>
      </c>
      <c r="BW30" s="45">
        <v>1671.8499755859375</v>
      </c>
      <c r="BX30" s="45">
        <v>1</v>
      </c>
      <c r="BY30" s="45">
        <v>5468.66015625</v>
      </c>
      <c r="BZ30" s="45">
        <v>5468.66015625</v>
      </c>
      <c r="CF30" s="58"/>
      <c r="CJ30" s="59"/>
    </row>
    <row r="31" spans="1:88" s="51" customFormat="1" ht="24">
      <c r="A31" s="50" t="s">
        <v>301</v>
      </c>
      <c r="B31" s="50" t="s">
        <v>167</v>
      </c>
      <c r="C31" s="50" t="s">
        <v>288</v>
      </c>
      <c r="V31" s="45">
        <v>3</v>
      </c>
      <c r="W31" s="45">
        <v>13020.6201171875</v>
      </c>
      <c r="X31" s="45">
        <v>39061.859375</v>
      </c>
      <c r="AG31" s="49"/>
      <c r="BB31" s="48"/>
      <c r="BU31" s="45">
        <v>1</v>
      </c>
      <c r="BV31" s="45">
        <v>835.91998291015625</v>
      </c>
      <c r="BW31" s="45">
        <v>835.91998291015625</v>
      </c>
      <c r="BX31" s="45">
        <v>1</v>
      </c>
      <c r="BY31" s="45">
        <v>2734.330078125</v>
      </c>
      <c r="BZ31" s="45">
        <v>2734.330078125</v>
      </c>
      <c r="CF31" s="58"/>
      <c r="CJ31" s="59"/>
    </row>
    <row r="32" spans="1:88" s="51" customFormat="1" ht="24">
      <c r="A32" s="50" t="s">
        <v>302</v>
      </c>
      <c r="B32" s="50" t="s">
        <v>167</v>
      </c>
      <c r="C32" s="50" t="s">
        <v>289</v>
      </c>
      <c r="V32" s="45">
        <v>6</v>
      </c>
      <c r="W32" s="45">
        <v>13020.6201171875</v>
      </c>
      <c r="X32" s="45">
        <v>78123.71875</v>
      </c>
      <c r="AG32" s="49"/>
      <c r="BB32" s="48"/>
      <c r="BU32" s="45">
        <v>1</v>
      </c>
      <c r="BV32" s="45">
        <v>1671.8499755859375</v>
      </c>
      <c r="BW32" s="45">
        <v>1671.8499755859375</v>
      </c>
      <c r="BX32" s="45">
        <v>1</v>
      </c>
      <c r="BY32" s="45">
        <v>5468.66015625</v>
      </c>
      <c r="BZ32" s="45">
        <v>5468.66015625</v>
      </c>
      <c r="CF32" s="58"/>
      <c r="CJ32" s="59"/>
    </row>
    <row r="33" spans="1:88" s="51" customFormat="1" ht="24">
      <c r="A33" s="50" t="s">
        <v>272</v>
      </c>
      <c r="B33" s="50" t="s">
        <v>167</v>
      </c>
      <c r="C33" s="50" t="s">
        <v>290</v>
      </c>
      <c r="V33" s="45">
        <v>6</v>
      </c>
      <c r="W33" s="45">
        <v>13020.6201171875</v>
      </c>
      <c r="X33" s="45">
        <v>78123.71875</v>
      </c>
      <c r="AG33" s="49"/>
      <c r="BB33" s="48"/>
      <c r="BU33" s="45">
        <v>1</v>
      </c>
      <c r="BV33" s="45">
        <v>1671.8499755859375</v>
      </c>
      <c r="BW33" s="45">
        <v>1671.8499755859375</v>
      </c>
      <c r="BX33" s="45">
        <v>1</v>
      </c>
      <c r="BY33" s="45">
        <v>5468.66015625</v>
      </c>
      <c r="BZ33" s="45">
        <v>5468.66015625</v>
      </c>
      <c r="CF33" s="58"/>
      <c r="CJ33" s="59"/>
    </row>
    <row r="34" spans="1:88" s="51" customFormat="1" ht="24">
      <c r="A34" s="50" t="s">
        <v>273</v>
      </c>
      <c r="B34" s="50" t="s">
        <v>167</v>
      </c>
      <c r="C34" s="50" t="s">
        <v>291</v>
      </c>
      <c r="V34" s="45">
        <v>6</v>
      </c>
      <c r="W34" s="45">
        <v>13020.6201171875</v>
      </c>
      <c r="X34" s="45">
        <v>78123.71875</v>
      </c>
      <c r="AG34" s="49"/>
      <c r="BB34" s="48"/>
      <c r="BU34" s="45">
        <v>1</v>
      </c>
      <c r="BV34" s="45">
        <v>1671.8499755859375</v>
      </c>
      <c r="BW34" s="45">
        <v>1671.8499755859375</v>
      </c>
      <c r="BX34" s="45">
        <v>1</v>
      </c>
      <c r="BY34" s="45">
        <v>5468.66015625</v>
      </c>
      <c r="BZ34" s="45">
        <v>5468.66015625</v>
      </c>
      <c r="CF34" s="58"/>
      <c r="CJ34" s="59"/>
    </row>
    <row r="35" spans="1:88" s="51" customFormat="1" ht="24">
      <c r="A35" s="50" t="s">
        <v>274</v>
      </c>
      <c r="B35" s="50" t="s">
        <v>167</v>
      </c>
      <c r="C35" s="50" t="s">
        <v>292</v>
      </c>
      <c r="V35" s="45">
        <v>3</v>
      </c>
      <c r="W35" s="45">
        <v>13020.6201171875</v>
      </c>
      <c r="X35" s="45">
        <v>39061.859375</v>
      </c>
      <c r="AG35" s="49"/>
      <c r="BB35" s="48"/>
      <c r="BU35" s="45">
        <v>1</v>
      </c>
      <c r="BV35" s="45">
        <v>835.91998291015625</v>
      </c>
      <c r="BW35" s="45">
        <v>835.91998291015625</v>
      </c>
      <c r="BX35" s="45">
        <v>1</v>
      </c>
      <c r="BY35" s="45">
        <v>2734.330078125</v>
      </c>
      <c r="BZ35" s="45">
        <v>2734.330078125</v>
      </c>
    </row>
    <row r="36" spans="1:88" s="51" customFormat="1" ht="24">
      <c r="A36" s="50" t="s">
        <v>275</v>
      </c>
      <c r="B36" s="50" t="s">
        <v>167</v>
      </c>
      <c r="C36" s="50" t="s">
        <v>293</v>
      </c>
      <c r="V36" s="45">
        <v>6</v>
      </c>
      <c r="W36" s="45">
        <v>13020.6201171875</v>
      </c>
      <c r="X36" s="45">
        <v>78123.71875</v>
      </c>
      <c r="AG36" s="49"/>
      <c r="BB36" s="48"/>
      <c r="BU36" s="45">
        <v>1</v>
      </c>
      <c r="BV36" s="45">
        <v>1671.8499755859375</v>
      </c>
      <c r="BW36" s="45">
        <v>1671.8499755859375</v>
      </c>
      <c r="BX36" s="45">
        <v>1</v>
      </c>
      <c r="BY36" s="45">
        <v>5468.66015625</v>
      </c>
      <c r="BZ36" s="45">
        <v>5468.66015625</v>
      </c>
    </row>
    <row r="37" spans="1:88" s="51" customFormat="1" ht="24">
      <c r="A37" s="50" t="s">
        <v>276</v>
      </c>
      <c r="B37" s="50" t="s">
        <v>167</v>
      </c>
      <c r="C37" s="50" t="s">
        <v>294</v>
      </c>
      <c r="V37" s="45">
        <v>6</v>
      </c>
      <c r="W37" s="45">
        <v>13020.6201171875</v>
      </c>
      <c r="X37" s="45">
        <v>78123.71875</v>
      </c>
      <c r="AG37" s="49"/>
      <c r="BB37" s="48"/>
      <c r="BU37" s="45">
        <v>1</v>
      </c>
      <c r="BV37" s="45">
        <v>1671.8499755859375</v>
      </c>
      <c r="BW37" s="45">
        <v>1671.8499755859375</v>
      </c>
      <c r="BX37" s="45">
        <v>1</v>
      </c>
      <c r="BY37" s="45">
        <v>5468.66015625</v>
      </c>
      <c r="BZ37" s="45">
        <v>5468.66015625</v>
      </c>
    </row>
  </sheetData>
  <mergeCells count="67">
    <mergeCell ref="BR3:BT3"/>
    <mergeCell ref="BC3:BE3"/>
    <mergeCell ref="BF3:BH3"/>
    <mergeCell ref="BI3:BK3"/>
    <mergeCell ref="BL3:BN3"/>
    <mergeCell ref="BO3:BQ3"/>
    <mergeCell ref="CA2:CC2"/>
    <mergeCell ref="AZ3:BB3"/>
    <mergeCell ref="S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BU3:BW3"/>
    <mergeCell ref="BX3:BZ3"/>
    <mergeCell ref="CA3:CC3"/>
    <mergeCell ref="BI2:BK2"/>
    <mergeCell ref="BO2:BQ2"/>
    <mergeCell ref="BR2:BT2"/>
    <mergeCell ref="BU2:BW2"/>
    <mergeCell ref="BX2:BZ2"/>
    <mergeCell ref="AH1:AS1"/>
    <mergeCell ref="D2:F2"/>
    <mergeCell ref="G2:I2"/>
    <mergeCell ref="J2:L2"/>
    <mergeCell ref="M2:O2"/>
    <mergeCell ref="P2:R2"/>
    <mergeCell ref="AE2:AG2"/>
    <mergeCell ref="AH2:AJ2"/>
    <mergeCell ref="AK2:AM2"/>
    <mergeCell ref="AN2:AP2"/>
    <mergeCell ref="AQ2:AS2"/>
    <mergeCell ref="S2:U2"/>
    <mergeCell ref="V2:X2"/>
    <mergeCell ref="Y2:AA2"/>
    <mergeCell ref="AB2:AD2"/>
    <mergeCell ref="A1:A4"/>
    <mergeCell ref="B1:B4"/>
    <mergeCell ref="C1:C4"/>
    <mergeCell ref="D1:AG1"/>
    <mergeCell ref="D3:F3"/>
    <mergeCell ref="G3:I3"/>
    <mergeCell ref="J3:L3"/>
    <mergeCell ref="M3:O3"/>
    <mergeCell ref="P3:R3"/>
    <mergeCell ref="CD2:CF2"/>
    <mergeCell ref="CD3:CF3"/>
    <mergeCell ref="CG2:CI2"/>
    <mergeCell ref="CG3:CI3"/>
    <mergeCell ref="AT1:BB1"/>
    <mergeCell ref="BC1:BE1"/>
    <mergeCell ref="BF1:BT1"/>
    <mergeCell ref="BU1:BW1"/>
    <mergeCell ref="BX1:BZ1"/>
    <mergeCell ref="CA1:CC1"/>
    <mergeCell ref="BL2:BN2"/>
    <mergeCell ref="AT2:AV2"/>
    <mergeCell ref="AW2:AY2"/>
    <mergeCell ref="AZ2:BB2"/>
    <mergeCell ref="BC2:BE2"/>
    <mergeCell ref="BF2:B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3" sqref="G13"/>
    </sheetView>
  </sheetViews>
  <sheetFormatPr defaultRowHeight="15"/>
  <cols>
    <col min="1" max="1" width="8.42578125" style="16" customWidth="1"/>
    <col min="2" max="2" width="16.85546875" style="16" customWidth="1"/>
    <col min="3" max="3" width="35.28515625" style="16" customWidth="1"/>
    <col min="4" max="135" width="12.5703125" style="16" customWidth="1"/>
    <col min="136" max="256" width="9.140625" style="16"/>
    <col min="257" max="257" width="8.42578125" style="16" customWidth="1"/>
    <col min="258" max="258" width="16.85546875" style="16" customWidth="1"/>
    <col min="259" max="259" width="35.28515625" style="16" customWidth="1"/>
    <col min="260" max="391" width="12.5703125" style="16" customWidth="1"/>
    <col min="392" max="512" width="9.140625" style="16"/>
    <col min="513" max="513" width="8.42578125" style="16" customWidth="1"/>
    <col min="514" max="514" width="16.85546875" style="16" customWidth="1"/>
    <col min="515" max="515" width="35.28515625" style="16" customWidth="1"/>
    <col min="516" max="647" width="12.5703125" style="16" customWidth="1"/>
    <col min="648" max="768" width="9.140625" style="16"/>
    <col min="769" max="769" width="8.42578125" style="16" customWidth="1"/>
    <col min="770" max="770" width="16.85546875" style="16" customWidth="1"/>
    <col min="771" max="771" width="35.28515625" style="16" customWidth="1"/>
    <col min="772" max="903" width="12.5703125" style="16" customWidth="1"/>
    <col min="904" max="1024" width="9.140625" style="16"/>
    <col min="1025" max="1025" width="8.42578125" style="16" customWidth="1"/>
    <col min="1026" max="1026" width="16.85546875" style="16" customWidth="1"/>
    <col min="1027" max="1027" width="35.28515625" style="16" customWidth="1"/>
    <col min="1028" max="1159" width="12.5703125" style="16" customWidth="1"/>
    <col min="1160" max="1280" width="9.140625" style="16"/>
    <col min="1281" max="1281" width="8.42578125" style="16" customWidth="1"/>
    <col min="1282" max="1282" width="16.85546875" style="16" customWidth="1"/>
    <col min="1283" max="1283" width="35.28515625" style="16" customWidth="1"/>
    <col min="1284" max="1415" width="12.5703125" style="16" customWidth="1"/>
    <col min="1416" max="1536" width="9.140625" style="16"/>
    <col min="1537" max="1537" width="8.42578125" style="16" customWidth="1"/>
    <col min="1538" max="1538" width="16.85546875" style="16" customWidth="1"/>
    <col min="1539" max="1539" width="35.28515625" style="16" customWidth="1"/>
    <col min="1540" max="1671" width="12.5703125" style="16" customWidth="1"/>
    <col min="1672" max="1792" width="9.140625" style="16"/>
    <col min="1793" max="1793" width="8.42578125" style="16" customWidth="1"/>
    <col min="1794" max="1794" width="16.85546875" style="16" customWidth="1"/>
    <col min="1795" max="1795" width="35.28515625" style="16" customWidth="1"/>
    <col min="1796" max="1927" width="12.5703125" style="16" customWidth="1"/>
    <col min="1928" max="2048" width="9.140625" style="16"/>
    <col min="2049" max="2049" width="8.42578125" style="16" customWidth="1"/>
    <col min="2050" max="2050" width="16.85546875" style="16" customWidth="1"/>
    <col min="2051" max="2051" width="35.28515625" style="16" customWidth="1"/>
    <col min="2052" max="2183" width="12.5703125" style="16" customWidth="1"/>
    <col min="2184" max="2304" width="9.140625" style="16"/>
    <col min="2305" max="2305" width="8.42578125" style="16" customWidth="1"/>
    <col min="2306" max="2306" width="16.85546875" style="16" customWidth="1"/>
    <col min="2307" max="2307" width="35.28515625" style="16" customWidth="1"/>
    <col min="2308" max="2439" width="12.5703125" style="16" customWidth="1"/>
    <col min="2440" max="2560" width="9.140625" style="16"/>
    <col min="2561" max="2561" width="8.42578125" style="16" customWidth="1"/>
    <col min="2562" max="2562" width="16.85546875" style="16" customWidth="1"/>
    <col min="2563" max="2563" width="35.28515625" style="16" customWidth="1"/>
    <col min="2564" max="2695" width="12.5703125" style="16" customWidth="1"/>
    <col min="2696" max="2816" width="9.140625" style="16"/>
    <col min="2817" max="2817" width="8.42578125" style="16" customWidth="1"/>
    <col min="2818" max="2818" width="16.85546875" style="16" customWidth="1"/>
    <col min="2819" max="2819" width="35.28515625" style="16" customWidth="1"/>
    <col min="2820" max="2951" width="12.5703125" style="16" customWidth="1"/>
    <col min="2952" max="3072" width="9.140625" style="16"/>
    <col min="3073" max="3073" width="8.42578125" style="16" customWidth="1"/>
    <col min="3074" max="3074" width="16.85546875" style="16" customWidth="1"/>
    <col min="3075" max="3075" width="35.28515625" style="16" customWidth="1"/>
    <col min="3076" max="3207" width="12.5703125" style="16" customWidth="1"/>
    <col min="3208" max="3328" width="9.140625" style="16"/>
    <col min="3329" max="3329" width="8.42578125" style="16" customWidth="1"/>
    <col min="3330" max="3330" width="16.85546875" style="16" customWidth="1"/>
    <col min="3331" max="3331" width="35.28515625" style="16" customWidth="1"/>
    <col min="3332" max="3463" width="12.5703125" style="16" customWidth="1"/>
    <col min="3464" max="3584" width="9.140625" style="16"/>
    <col min="3585" max="3585" width="8.42578125" style="16" customWidth="1"/>
    <col min="3586" max="3586" width="16.85546875" style="16" customWidth="1"/>
    <col min="3587" max="3587" width="35.28515625" style="16" customWidth="1"/>
    <col min="3588" max="3719" width="12.5703125" style="16" customWidth="1"/>
    <col min="3720" max="3840" width="9.140625" style="16"/>
    <col min="3841" max="3841" width="8.42578125" style="16" customWidth="1"/>
    <col min="3842" max="3842" width="16.85546875" style="16" customWidth="1"/>
    <col min="3843" max="3843" width="35.28515625" style="16" customWidth="1"/>
    <col min="3844" max="3975" width="12.5703125" style="16" customWidth="1"/>
    <col min="3976" max="4096" width="9.140625" style="16"/>
    <col min="4097" max="4097" width="8.42578125" style="16" customWidth="1"/>
    <col min="4098" max="4098" width="16.85546875" style="16" customWidth="1"/>
    <col min="4099" max="4099" width="35.28515625" style="16" customWidth="1"/>
    <col min="4100" max="4231" width="12.5703125" style="16" customWidth="1"/>
    <col min="4232" max="4352" width="9.140625" style="16"/>
    <col min="4353" max="4353" width="8.42578125" style="16" customWidth="1"/>
    <col min="4354" max="4354" width="16.85546875" style="16" customWidth="1"/>
    <col min="4355" max="4355" width="35.28515625" style="16" customWidth="1"/>
    <col min="4356" max="4487" width="12.5703125" style="16" customWidth="1"/>
    <col min="4488" max="4608" width="9.140625" style="16"/>
    <col min="4609" max="4609" width="8.42578125" style="16" customWidth="1"/>
    <col min="4610" max="4610" width="16.85546875" style="16" customWidth="1"/>
    <col min="4611" max="4611" width="35.28515625" style="16" customWidth="1"/>
    <col min="4612" max="4743" width="12.5703125" style="16" customWidth="1"/>
    <col min="4744" max="4864" width="9.140625" style="16"/>
    <col min="4865" max="4865" width="8.42578125" style="16" customWidth="1"/>
    <col min="4866" max="4866" width="16.85546875" style="16" customWidth="1"/>
    <col min="4867" max="4867" width="35.28515625" style="16" customWidth="1"/>
    <col min="4868" max="4999" width="12.5703125" style="16" customWidth="1"/>
    <col min="5000" max="5120" width="9.140625" style="16"/>
    <col min="5121" max="5121" width="8.42578125" style="16" customWidth="1"/>
    <col min="5122" max="5122" width="16.85546875" style="16" customWidth="1"/>
    <col min="5123" max="5123" width="35.28515625" style="16" customWidth="1"/>
    <col min="5124" max="5255" width="12.5703125" style="16" customWidth="1"/>
    <col min="5256" max="5376" width="9.140625" style="16"/>
    <col min="5377" max="5377" width="8.42578125" style="16" customWidth="1"/>
    <col min="5378" max="5378" width="16.85546875" style="16" customWidth="1"/>
    <col min="5379" max="5379" width="35.28515625" style="16" customWidth="1"/>
    <col min="5380" max="5511" width="12.5703125" style="16" customWidth="1"/>
    <col min="5512" max="5632" width="9.140625" style="16"/>
    <col min="5633" max="5633" width="8.42578125" style="16" customWidth="1"/>
    <col min="5634" max="5634" width="16.85546875" style="16" customWidth="1"/>
    <col min="5635" max="5635" width="35.28515625" style="16" customWidth="1"/>
    <col min="5636" max="5767" width="12.5703125" style="16" customWidth="1"/>
    <col min="5768" max="5888" width="9.140625" style="16"/>
    <col min="5889" max="5889" width="8.42578125" style="16" customWidth="1"/>
    <col min="5890" max="5890" width="16.85546875" style="16" customWidth="1"/>
    <col min="5891" max="5891" width="35.28515625" style="16" customWidth="1"/>
    <col min="5892" max="6023" width="12.5703125" style="16" customWidth="1"/>
    <col min="6024" max="6144" width="9.140625" style="16"/>
    <col min="6145" max="6145" width="8.42578125" style="16" customWidth="1"/>
    <col min="6146" max="6146" width="16.85546875" style="16" customWidth="1"/>
    <col min="6147" max="6147" width="35.28515625" style="16" customWidth="1"/>
    <col min="6148" max="6279" width="12.5703125" style="16" customWidth="1"/>
    <col min="6280" max="6400" width="9.140625" style="16"/>
    <col min="6401" max="6401" width="8.42578125" style="16" customWidth="1"/>
    <col min="6402" max="6402" width="16.85546875" style="16" customWidth="1"/>
    <col min="6403" max="6403" width="35.28515625" style="16" customWidth="1"/>
    <col min="6404" max="6535" width="12.5703125" style="16" customWidth="1"/>
    <col min="6536" max="6656" width="9.140625" style="16"/>
    <col min="6657" max="6657" width="8.42578125" style="16" customWidth="1"/>
    <col min="6658" max="6658" width="16.85546875" style="16" customWidth="1"/>
    <col min="6659" max="6659" width="35.28515625" style="16" customWidth="1"/>
    <col min="6660" max="6791" width="12.5703125" style="16" customWidth="1"/>
    <col min="6792" max="6912" width="9.140625" style="16"/>
    <col min="6913" max="6913" width="8.42578125" style="16" customWidth="1"/>
    <col min="6914" max="6914" width="16.85546875" style="16" customWidth="1"/>
    <col min="6915" max="6915" width="35.28515625" style="16" customWidth="1"/>
    <col min="6916" max="7047" width="12.5703125" style="16" customWidth="1"/>
    <col min="7048" max="7168" width="9.140625" style="16"/>
    <col min="7169" max="7169" width="8.42578125" style="16" customWidth="1"/>
    <col min="7170" max="7170" width="16.85546875" style="16" customWidth="1"/>
    <col min="7171" max="7171" width="35.28515625" style="16" customWidth="1"/>
    <col min="7172" max="7303" width="12.5703125" style="16" customWidth="1"/>
    <col min="7304" max="7424" width="9.140625" style="16"/>
    <col min="7425" max="7425" width="8.42578125" style="16" customWidth="1"/>
    <col min="7426" max="7426" width="16.85546875" style="16" customWidth="1"/>
    <col min="7427" max="7427" width="35.28515625" style="16" customWidth="1"/>
    <col min="7428" max="7559" width="12.5703125" style="16" customWidth="1"/>
    <col min="7560" max="7680" width="9.140625" style="16"/>
    <col min="7681" max="7681" width="8.42578125" style="16" customWidth="1"/>
    <col min="7682" max="7682" width="16.85546875" style="16" customWidth="1"/>
    <col min="7683" max="7683" width="35.28515625" style="16" customWidth="1"/>
    <col min="7684" max="7815" width="12.5703125" style="16" customWidth="1"/>
    <col min="7816" max="7936" width="9.140625" style="16"/>
    <col min="7937" max="7937" width="8.42578125" style="16" customWidth="1"/>
    <col min="7938" max="7938" width="16.85546875" style="16" customWidth="1"/>
    <col min="7939" max="7939" width="35.28515625" style="16" customWidth="1"/>
    <col min="7940" max="8071" width="12.5703125" style="16" customWidth="1"/>
    <col min="8072" max="8192" width="9.140625" style="16"/>
    <col min="8193" max="8193" width="8.42578125" style="16" customWidth="1"/>
    <col min="8194" max="8194" width="16.85546875" style="16" customWidth="1"/>
    <col min="8195" max="8195" width="35.28515625" style="16" customWidth="1"/>
    <col min="8196" max="8327" width="12.5703125" style="16" customWidth="1"/>
    <col min="8328" max="8448" width="9.140625" style="16"/>
    <col min="8449" max="8449" width="8.42578125" style="16" customWidth="1"/>
    <col min="8450" max="8450" width="16.85546875" style="16" customWidth="1"/>
    <col min="8451" max="8451" width="35.28515625" style="16" customWidth="1"/>
    <col min="8452" max="8583" width="12.5703125" style="16" customWidth="1"/>
    <col min="8584" max="8704" width="9.140625" style="16"/>
    <col min="8705" max="8705" width="8.42578125" style="16" customWidth="1"/>
    <col min="8706" max="8706" width="16.85546875" style="16" customWidth="1"/>
    <col min="8707" max="8707" width="35.28515625" style="16" customWidth="1"/>
    <col min="8708" max="8839" width="12.5703125" style="16" customWidth="1"/>
    <col min="8840" max="8960" width="9.140625" style="16"/>
    <col min="8961" max="8961" width="8.42578125" style="16" customWidth="1"/>
    <col min="8962" max="8962" width="16.85546875" style="16" customWidth="1"/>
    <col min="8963" max="8963" width="35.28515625" style="16" customWidth="1"/>
    <col min="8964" max="9095" width="12.5703125" style="16" customWidth="1"/>
    <col min="9096" max="9216" width="9.140625" style="16"/>
    <col min="9217" max="9217" width="8.42578125" style="16" customWidth="1"/>
    <col min="9218" max="9218" width="16.85546875" style="16" customWidth="1"/>
    <col min="9219" max="9219" width="35.28515625" style="16" customWidth="1"/>
    <col min="9220" max="9351" width="12.5703125" style="16" customWidth="1"/>
    <col min="9352" max="9472" width="9.140625" style="16"/>
    <col min="9473" max="9473" width="8.42578125" style="16" customWidth="1"/>
    <col min="9474" max="9474" width="16.85546875" style="16" customWidth="1"/>
    <col min="9475" max="9475" width="35.28515625" style="16" customWidth="1"/>
    <col min="9476" max="9607" width="12.5703125" style="16" customWidth="1"/>
    <col min="9608" max="9728" width="9.140625" style="16"/>
    <col min="9729" max="9729" width="8.42578125" style="16" customWidth="1"/>
    <col min="9730" max="9730" width="16.85546875" style="16" customWidth="1"/>
    <col min="9731" max="9731" width="35.28515625" style="16" customWidth="1"/>
    <col min="9732" max="9863" width="12.5703125" style="16" customWidth="1"/>
    <col min="9864" max="9984" width="9.140625" style="16"/>
    <col min="9985" max="9985" width="8.42578125" style="16" customWidth="1"/>
    <col min="9986" max="9986" width="16.85546875" style="16" customWidth="1"/>
    <col min="9987" max="9987" width="35.28515625" style="16" customWidth="1"/>
    <col min="9988" max="10119" width="12.5703125" style="16" customWidth="1"/>
    <col min="10120" max="10240" width="9.140625" style="16"/>
    <col min="10241" max="10241" width="8.42578125" style="16" customWidth="1"/>
    <col min="10242" max="10242" width="16.85546875" style="16" customWidth="1"/>
    <col min="10243" max="10243" width="35.28515625" style="16" customWidth="1"/>
    <col min="10244" max="10375" width="12.5703125" style="16" customWidth="1"/>
    <col min="10376" max="10496" width="9.140625" style="16"/>
    <col min="10497" max="10497" width="8.42578125" style="16" customWidth="1"/>
    <col min="10498" max="10498" width="16.85546875" style="16" customWidth="1"/>
    <col min="10499" max="10499" width="35.28515625" style="16" customWidth="1"/>
    <col min="10500" max="10631" width="12.5703125" style="16" customWidth="1"/>
    <col min="10632" max="10752" width="9.140625" style="16"/>
    <col min="10753" max="10753" width="8.42578125" style="16" customWidth="1"/>
    <col min="10754" max="10754" width="16.85546875" style="16" customWidth="1"/>
    <col min="10755" max="10755" width="35.28515625" style="16" customWidth="1"/>
    <col min="10756" max="10887" width="12.5703125" style="16" customWidth="1"/>
    <col min="10888" max="11008" width="9.140625" style="16"/>
    <col min="11009" max="11009" width="8.42578125" style="16" customWidth="1"/>
    <col min="11010" max="11010" width="16.85546875" style="16" customWidth="1"/>
    <col min="11011" max="11011" width="35.28515625" style="16" customWidth="1"/>
    <col min="11012" max="11143" width="12.5703125" style="16" customWidth="1"/>
    <col min="11144" max="11264" width="9.140625" style="16"/>
    <col min="11265" max="11265" width="8.42578125" style="16" customWidth="1"/>
    <col min="11266" max="11266" width="16.85546875" style="16" customWidth="1"/>
    <col min="11267" max="11267" width="35.28515625" style="16" customWidth="1"/>
    <col min="11268" max="11399" width="12.5703125" style="16" customWidth="1"/>
    <col min="11400" max="11520" width="9.140625" style="16"/>
    <col min="11521" max="11521" width="8.42578125" style="16" customWidth="1"/>
    <col min="11522" max="11522" width="16.85546875" style="16" customWidth="1"/>
    <col min="11523" max="11523" width="35.28515625" style="16" customWidth="1"/>
    <col min="11524" max="11655" width="12.5703125" style="16" customWidth="1"/>
    <col min="11656" max="11776" width="9.140625" style="16"/>
    <col min="11777" max="11777" width="8.42578125" style="16" customWidth="1"/>
    <col min="11778" max="11778" width="16.85546875" style="16" customWidth="1"/>
    <col min="11779" max="11779" width="35.28515625" style="16" customWidth="1"/>
    <col min="11780" max="11911" width="12.5703125" style="16" customWidth="1"/>
    <col min="11912" max="12032" width="9.140625" style="16"/>
    <col min="12033" max="12033" width="8.42578125" style="16" customWidth="1"/>
    <col min="12034" max="12034" width="16.85546875" style="16" customWidth="1"/>
    <col min="12035" max="12035" width="35.28515625" style="16" customWidth="1"/>
    <col min="12036" max="12167" width="12.5703125" style="16" customWidth="1"/>
    <col min="12168" max="12288" width="9.140625" style="16"/>
    <col min="12289" max="12289" width="8.42578125" style="16" customWidth="1"/>
    <col min="12290" max="12290" width="16.85546875" style="16" customWidth="1"/>
    <col min="12291" max="12291" width="35.28515625" style="16" customWidth="1"/>
    <col min="12292" max="12423" width="12.5703125" style="16" customWidth="1"/>
    <col min="12424" max="12544" width="9.140625" style="16"/>
    <col min="12545" max="12545" width="8.42578125" style="16" customWidth="1"/>
    <col min="12546" max="12546" width="16.85546875" style="16" customWidth="1"/>
    <col min="12547" max="12547" width="35.28515625" style="16" customWidth="1"/>
    <col min="12548" max="12679" width="12.5703125" style="16" customWidth="1"/>
    <col min="12680" max="12800" width="9.140625" style="16"/>
    <col min="12801" max="12801" width="8.42578125" style="16" customWidth="1"/>
    <col min="12802" max="12802" width="16.85546875" style="16" customWidth="1"/>
    <col min="12803" max="12803" width="35.28515625" style="16" customWidth="1"/>
    <col min="12804" max="12935" width="12.5703125" style="16" customWidth="1"/>
    <col min="12936" max="13056" width="9.140625" style="16"/>
    <col min="13057" max="13057" width="8.42578125" style="16" customWidth="1"/>
    <col min="13058" max="13058" width="16.85546875" style="16" customWidth="1"/>
    <col min="13059" max="13059" width="35.28515625" style="16" customWidth="1"/>
    <col min="13060" max="13191" width="12.5703125" style="16" customWidth="1"/>
    <col min="13192" max="13312" width="9.140625" style="16"/>
    <col min="13313" max="13313" width="8.42578125" style="16" customWidth="1"/>
    <col min="13314" max="13314" width="16.85546875" style="16" customWidth="1"/>
    <col min="13315" max="13315" width="35.28515625" style="16" customWidth="1"/>
    <col min="13316" max="13447" width="12.5703125" style="16" customWidth="1"/>
    <col min="13448" max="13568" width="9.140625" style="16"/>
    <col min="13569" max="13569" width="8.42578125" style="16" customWidth="1"/>
    <col min="13570" max="13570" width="16.85546875" style="16" customWidth="1"/>
    <col min="13571" max="13571" width="35.28515625" style="16" customWidth="1"/>
    <col min="13572" max="13703" width="12.5703125" style="16" customWidth="1"/>
    <col min="13704" max="13824" width="9.140625" style="16"/>
    <col min="13825" max="13825" width="8.42578125" style="16" customWidth="1"/>
    <col min="13826" max="13826" width="16.85546875" style="16" customWidth="1"/>
    <col min="13827" max="13827" width="35.28515625" style="16" customWidth="1"/>
    <col min="13828" max="13959" width="12.5703125" style="16" customWidth="1"/>
    <col min="13960" max="14080" width="9.140625" style="16"/>
    <col min="14081" max="14081" width="8.42578125" style="16" customWidth="1"/>
    <col min="14082" max="14082" width="16.85546875" style="16" customWidth="1"/>
    <col min="14083" max="14083" width="35.28515625" style="16" customWidth="1"/>
    <col min="14084" max="14215" width="12.5703125" style="16" customWidth="1"/>
    <col min="14216" max="14336" width="9.140625" style="16"/>
    <col min="14337" max="14337" width="8.42578125" style="16" customWidth="1"/>
    <col min="14338" max="14338" width="16.85546875" style="16" customWidth="1"/>
    <col min="14339" max="14339" width="35.28515625" style="16" customWidth="1"/>
    <col min="14340" max="14471" width="12.5703125" style="16" customWidth="1"/>
    <col min="14472" max="14592" width="9.140625" style="16"/>
    <col min="14593" max="14593" width="8.42578125" style="16" customWidth="1"/>
    <col min="14594" max="14594" width="16.85546875" style="16" customWidth="1"/>
    <col min="14595" max="14595" width="35.28515625" style="16" customWidth="1"/>
    <col min="14596" max="14727" width="12.5703125" style="16" customWidth="1"/>
    <col min="14728" max="14848" width="9.140625" style="16"/>
    <col min="14849" max="14849" width="8.42578125" style="16" customWidth="1"/>
    <col min="14850" max="14850" width="16.85546875" style="16" customWidth="1"/>
    <col min="14851" max="14851" width="35.28515625" style="16" customWidth="1"/>
    <col min="14852" max="14983" width="12.5703125" style="16" customWidth="1"/>
    <col min="14984" max="15104" width="9.140625" style="16"/>
    <col min="15105" max="15105" width="8.42578125" style="16" customWidth="1"/>
    <col min="15106" max="15106" width="16.85546875" style="16" customWidth="1"/>
    <col min="15107" max="15107" width="35.28515625" style="16" customWidth="1"/>
    <col min="15108" max="15239" width="12.5703125" style="16" customWidth="1"/>
    <col min="15240" max="15360" width="9.140625" style="16"/>
    <col min="15361" max="15361" width="8.42578125" style="16" customWidth="1"/>
    <col min="15362" max="15362" width="16.85546875" style="16" customWidth="1"/>
    <col min="15363" max="15363" width="35.28515625" style="16" customWidth="1"/>
    <col min="15364" max="15495" width="12.5703125" style="16" customWidth="1"/>
    <col min="15496" max="15616" width="9.140625" style="16"/>
    <col min="15617" max="15617" width="8.42578125" style="16" customWidth="1"/>
    <col min="15618" max="15618" width="16.85546875" style="16" customWidth="1"/>
    <col min="15619" max="15619" width="35.28515625" style="16" customWidth="1"/>
    <col min="15620" max="15751" width="12.5703125" style="16" customWidth="1"/>
    <col min="15752" max="15872" width="9.140625" style="16"/>
    <col min="15873" max="15873" width="8.42578125" style="16" customWidth="1"/>
    <col min="15874" max="15874" width="16.85546875" style="16" customWidth="1"/>
    <col min="15875" max="15875" width="35.28515625" style="16" customWidth="1"/>
    <col min="15876" max="16007" width="12.5703125" style="16" customWidth="1"/>
    <col min="16008" max="16128" width="9.140625" style="16"/>
    <col min="16129" max="16129" width="8.42578125" style="16" customWidth="1"/>
    <col min="16130" max="16130" width="16.85546875" style="16" customWidth="1"/>
    <col min="16131" max="16131" width="35.28515625" style="16" customWidth="1"/>
    <col min="16132" max="16263" width="12.5703125" style="16" customWidth="1"/>
    <col min="16264" max="16384" width="9.140625" style="16"/>
  </cols>
  <sheetData>
    <row r="1" spans="1:135" ht="40.5" customHeight="1">
      <c r="A1" s="213" t="s">
        <v>87</v>
      </c>
      <c r="B1" s="213" t="s">
        <v>88</v>
      </c>
      <c r="C1" s="213" t="s">
        <v>89</v>
      </c>
      <c r="D1" s="213" t="s">
        <v>37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 t="s">
        <v>35</v>
      </c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 t="s">
        <v>33</v>
      </c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 t="s">
        <v>194</v>
      </c>
      <c r="CZ1" s="213"/>
      <c r="DA1" s="213"/>
      <c r="DB1" s="213" t="s">
        <v>38</v>
      </c>
      <c r="DC1" s="213"/>
      <c r="DD1" s="213"/>
      <c r="DE1" s="213"/>
      <c r="DF1" s="213"/>
      <c r="DG1" s="213"/>
      <c r="DH1" s="213" t="s">
        <v>34</v>
      </c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 t="s">
        <v>195</v>
      </c>
      <c r="DU1" s="213"/>
      <c r="DV1" s="213"/>
      <c r="DW1" s="213"/>
      <c r="DX1" s="213"/>
      <c r="DY1" s="213"/>
      <c r="DZ1" s="213" t="s">
        <v>90</v>
      </c>
      <c r="EA1" s="213"/>
      <c r="EB1" s="213"/>
      <c r="EC1" s="213" t="s">
        <v>91</v>
      </c>
      <c r="ED1" s="213"/>
      <c r="EE1" s="213"/>
    </row>
    <row r="2" spans="1:135" ht="54.75" customHeight="1">
      <c r="A2" s="213"/>
      <c r="B2" s="213"/>
      <c r="C2" s="213"/>
      <c r="D2" s="213" t="s">
        <v>196</v>
      </c>
      <c r="E2" s="213"/>
      <c r="F2" s="213"/>
      <c r="G2" s="213" t="s">
        <v>197</v>
      </c>
      <c r="H2" s="213"/>
      <c r="I2" s="213"/>
      <c r="J2" s="213" t="s">
        <v>93</v>
      </c>
      <c r="K2" s="213"/>
      <c r="L2" s="213"/>
      <c r="M2" s="213" t="s">
        <v>198</v>
      </c>
      <c r="N2" s="213"/>
      <c r="O2" s="213"/>
      <c r="P2" s="213" t="s">
        <v>95</v>
      </c>
      <c r="Q2" s="213"/>
      <c r="R2" s="213"/>
      <c r="S2" s="213" t="s">
        <v>96</v>
      </c>
      <c r="T2" s="213"/>
      <c r="U2" s="213"/>
      <c r="V2" s="213" t="s">
        <v>97</v>
      </c>
      <c r="W2" s="213"/>
      <c r="X2" s="213"/>
      <c r="Y2" s="213" t="s">
        <v>98</v>
      </c>
      <c r="Z2" s="213"/>
      <c r="AA2" s="213"/>
      <c r="AB2" s="213" t="s">
        <v>99</v>
      </c>
      <c r="AC2" s="213"/>
      <c r="AD2" s="213"/>
      <c r="AE2" s="213" t="s">
        <v>100</v>
      </c>
      <c r="AF2" s="213"/>
      <c r="AG2" s="213"/>
      <c r="AH2" s="213" t="s">
        <v>199</v>
      </c>
      <c r="AI2" s="213"/>
      <c r="AJ2" s="213"/>
      <c r="AK2" s="213" t="s">
        <v>103</v>
      </c>
      <c r="AL2" s="213"/>
      <c r="AM2" s="213"/>
      <c r="AN2" s="213" t="s">
        <v>104</v>
      </c>
      <c r="AO2" s="213"/>
      <c r="AP2" s="213"/>
      <c r="AQ2" s="213" t="s">
        <v>105</v>
      </c>
      <c r="AR2" s="213"/>
      <c r="AS2" s="213"/>
      <c r="AT2" s="213" t="s">
        <v>200</v>
      </c>
      <c r="AU2" s="213"/>
      <c r="AV2" s="213"/>
      <c r="AW2" s="213" t="s">
        <v>201</v>
      </c>
      <c r="AX2" s="213"/>
      <c r="AY2" s="213"/>
      <c r="AZ2" s="213" t="s">
        <v>202</v>
      </c>
      <c r="BA2" s="213"/>
      <c r="BB2" s="213"/>
      <c r="BC2" s="213" t="s">
        <v>203</v>
      </c>
      <c r="BD2" s="213"/>
      <c r="BE2" s="213"/>
      <c r="BF2" s="213" t="s">
        <v>204</v>
      </c>
      <c r="BG2" s="213"/>
      <c r="BH2" s="213"/>
      <c r="BI2" s="213" t="s">
        <v>205</v>
      </c>
      <c r="BJ2" s="213"/>
      <c r="BK2" s="213"/>
      <c r="BL2" s="213" t="s">
        <v>206</v>
      </c>
      <c r="BM2" s="213"/>
      <c r="BN2" s="213"/>
      <c r="BO2" s="213" t="s">
        <v>207</v>
      </c>
      <c r="BP2" s="213"/>
      <c r="BQ2" s="213"/>
      <c r="BR2" s="213" t="s">
        <v>208</v>
      </c>
      <c r="BS2" s="213"/>
      <c r="BT2" s="213"/>
      <c r="BU2" s="213" t="s">
        <v>209</v>
      </c>
      <c r="BV2" s="213"/>
      <c r="BW2" s="213"/>
      <c r="BX2" s="213" t="s">
        <v>107</v>
      </c>
      <c r="BY2" s="213"/>
      <c r="BZ2" s="213"/>
      <c r="CA2" s="213" t="s">
        <v>108</v>
      </c>
      <c r="CB2" s="213"/>
      <c r="CC2" s="213"/>
      <c r="CD2" s="213" t="s">
        <v>109</v>
      </c>
      <c r="CE2" s="213"/>
      <c r="CF2" s="213"/>
      <c r="CG2" s="213" t="s">
        <v>210</v>
      </c>
      <c r="CH2" s="213"/>
      <c r="CI2" s="213"/>
      <c r="CJ2" s="213" t="s">
        <v>211</v>
      </c>
      <c r="CK2" s="213"/>
      <c r="CL2" s="213"/>
      <c r="CM2" s="213" t="s">
        <v>212</v>
      </c>
      <c r="CN2" s="213"/>
      <c r="CO2" s="213"/>
      <c r="CP2" s="213" t="s">
        <v>213</v>
      </c>
      <c r="CQ2" s="213"/>
      <c r="CR2" s="213"/>
      <c r="CS2" s="213" t="s">
        <v>214</v>
      </c>
      <c r="CT2" s="213"/>
      <c r="CU2" s="213"/>
      <c r="CV2" s="213" t="s">
        <v>215</v>
      </c>
      <c r="CW2" s="213"/>
      <c r="CX2" s="213"/>
      <c r="CY2" s="213" t="s">
        <v>216</v>
      </c>
      <c r="CZ2" s="213"/>
      <c r="DA2" s="213"/>
      <c r="DB2" s="213" t="s">
        <v>217</v>
      </c>
      <c r="DC2" s="213"/>
      <c r="DD2" s="213"/>
      <c r="DE2" s="213" t="s">
        <v>110</v>
      </c>
      <c r="DF2" s="213"/>
      <c r="DG2" s="213"/>
      <c r="DH2" s="213" t="s">
        <v>111</v>
      </c>
      <c r="DI2" s="213"/>
      <c r="DJ2" s="213"/>
      <c r="DK2" s="213" t="s">
        <v>218</v>
      </c>
      <c r="DL2" s="213"/>
      <c r="DM2" s="213"/>
      <c r="DN2" s="213" t="s">
        <v>114</v>
      </c>
      <c r="DO2" s="213"/>
      <c r="DP2" s="213"/>
      <c r="DQ2" s="213" t="s">
        <v>115</v>
      </c>
      <c r="DR2" s="213"/>
      <c r="DS2" s="213"/>
      <c r="DT2" s="213" t="s">
        <v>219</v>
      </c>
      <c r="DU2" s="213"/>
      <c r="DV2" s="213"/>
      <c r="DW2" s="213" t="s">
        <v>220</v>
      </c>
      <c r="DX2" s="213"/>
      <c r="DY2" s="213"/>
      <c r="DZ2" s="213" t="s">
        <v>116</v>
      </c>
      <c r="EA2" s="213"/>
      <c r="EB2" s="213"/>
      <c r="EC2" s="213" t="s">
        <v>117</v>
      </c>
      <c r="ED2" s="213"/>
      <c r="EE2" s="213"/>
    </row>
    <row r="3" spans="1:135">
      <c r="A3" s="213"/>
      <c r="B3" s="213"/>
      <c r="C3" s="213"/>
      <c r="D3" s="213" t="s">
        <v>221</v>
      </c>
      <c r="E3" s="213"/>
      <c r="F3" s="213"/>
      <c r="G3" s="213" t="s">
        <v>222</v>
      </c>
      <c r="H3" s="213"/>
      <c r="I3" s="213"/>
      <c r="J3" s="213" t="s">
        <v>119</v>
      </c>
      <c r="K3" s="213"/>
      <c r="L3" s="213"/>
      <c r="M3" s="213" t="s">
        <v>223</v>
      </c>
      <c r="N3" s="213"/>
      <c r="O3" s="213"/>
      <c r="P3" s="213" t="s">
        <v>121</v>
      </c>
      <c r="Q3" s="213"/>
      <c r="R3" s="213"/>
      <c r="S3" s="213" t="s">
        <v>122</v>
      </c>
      <c r="T3" s="213"/>
      <c r="U3" s="213"/>
      <c r="V3" s="213" t="s">
        <v>123</v>
      </c>
      <c r="W3" s="213"/>
      <c r="X3" s="213"/>
      <c r="Y3" s="213" t="s">
        <v>124</v>
      </c>
      <c r="Z3" s="213"/>
      <c r="AA3" s="213"/>
      <c r="AB3" s="213" t="s">
        <v>125</v>
      </c>
      <c r="AC3" s="213"/>
      <c r="AD3" s="213"/>
      <c r="AE3" s="213" t="s">
        <v>126</v>
      </c>
      <c r="AF3" s="213"/>
      <c r="AG3" s="213"/>
      <c r="AH3" s="213" t="s">
        <v>224</v>
      </c>
      <c r="AI3" s="213"/>
      <c r="AJ3" s="213"/>
      <c r="AK3" s="213" t="s">
        <v>129</v>
      </c>
      <c r="AL3" s="213"/>
      <c r="AM3" s="213"/>
      <c r="AN3" s="213" t="s">
        <v>130</v>
      </c>
      <c r="AO3" s="213"/>
      <c r="AP3" s="213"/>
      <c r="AQ3" s="213" t="s">
        <v>131</v>
      </c>
      <c r="AR3" s="213"/>
      <c r="AS3" s="213"/>
      <c r="AT3" s="213" t="s">
        <v>225</v>
      </c>
      <c r="AU3" s="213"/>
      <c r="AV3" s="213"/>
      <c r="AW3" s="213" t="s">
        <v>226</v>
      </c>
      <c r="AX3" s="213"/>
      <c r="AY3" s="213"/>
      <c r="AZ3" s="213" t="s">
        <v>227</v>
      </c>
      <c r="BA3" s="213"/>
      <c r="BB3" s="213"/>
      <c r="BC3" s="213" t="s">
        <v>228</v>
      </c>
      <c r="BD3" s="213"/>
      <c r="BE3" s="213"/>
      <c r="BF3" s="213" t="s">
        <v>229</v>
      </c>
      <c r="BG3" s="213"/>
      <c r="BH3" s="213"/>
      <c r="BI3" s="213" t="s">
        <v>230</v>
      </c>
      <c r="BJ3" s="213"/>
      <c r="BK3" s="213"/>
      <c r="BL3" s="213" t="s">
        <v>231</v>
      </c>
      <c r="BM3" s="213"/>
      <c r="BN3" s="213"/>
      <c r="BO3" s="213" t="s">
        <v>232</v>
      </c>
      <c r="BP3" s="213"/>
      <c r="BQ3" s="213"/>
      <c r="BR3" s="213" t="s">
        <v>233</v>
      </c>
      <c r="BS3" s="213"/>
      <c r="BT3" s="213"/>
      <c r="BU3" s="213" t="s">
        <v>234</v>
      </c>
      <c r="BV3" s="213"/>
      <c r="BW3" s="213"/>
      <c r="BX3" s="213" t="s">
        <v>133</v>
      </c>
      <c r="BY3" s="213"/>
      <c r="BZ3" s="213"/>
      <c r="CA3" s="213" t="s">
        <v>134</v>
      </c>
      <c r="CB3" s="213"/>
      <c r="CC3" s="213"/>
      <c r="CD3" s="213" t="s">
        <v>135</v>
      </c>
      <c r="CE3" s="213"/>
      <c r="CF3" s="213"/>
      <c r="CG3" s="213" t="s">
        <v>235</v>
      </c>
      <c r="CH3" s="213"/>
      <c r="CI3" s="213"/>
      <c r="CJ3" s="213" t="s">
        <v>236</v>
      </c>
      <c r="CK3" s="213"/>
      <c r="CL3" s="213"/>
      <c r="CM3" s="213" t="s">
        <v>237</v>
      </c>
      <c r="CN3" s="213"/>
      <c r="CO3" s="213"/>
      <c r="CP3" s="213" t="s">
        <v>238</v>
      </c>
      <c r="CQ3" s="213"/>
      <c r="CR3" s="213"/>
      <c r="CS3" s="213" t="s">
        <v>239</v>
      </c>
      <c r="CT3" s="213"/>
      <c r="CU3" s="213"/>
      <c r="CV3" s="213" t="s">
        <v>240</v>
      </c>
      <c r="CW3" s="213"/>
      <c r="CX3" s="213"/>
      <c r="CY3" s="213" t="s">
        <v>241</v>
      </c>
      <c r="CZ3" s="213"/>
      <c r="DA3" s="213"/>
      <c r="DB3" s="213" t="s">
        <v>242</v>
      </c>
      <c r="DC3" s="213"/>
      <c r="DD3" s="213"/>
      <c r="DE3" s="213" t="s">
        <v>136</v>
      </c>
      <c r="DF3" s="213"/>
      <c r="DG3" s="213"/>
      <c r="DH3" s="213" t="s">
        <v>137</v>
      </c>
      <c r="DI3" s="213"/>
      <c r="DJ3" s="213"/>
      <c r="DK3" s="213" t="s">
        <v>243</v>
      </c>
      <c r="DL3" s="213"/>
      <c r="DM3" s="213"/>
      <c r="DN3" s="213" t="s">
        <v>140</v>
      </c>
      <c r="DO3" s="213"/>
      <c r="DP3" s="213"/>
      <c r="DQ3" s="213" t="s">
        <v>141</v>
      </c>
      <c r="DR3" s="213"/>
      <c r="DS3" s="213"/>
      <c r="DT3" s="213" t="s">
        <v>244</v>
      </c>
      <c r="DU3" s="213"/>
      <c r="DV3" s="213"/>
      <c r="DW3" s="213" t="s">
        <v>245</v>
      </c>
      <c r="DX3" s="213"/>
      <c r="DY3" s="213"/>
      <c r="DZ3" s="213" t="s">
        <v>142</v>
      </c>
      <c r="EA3" s="213"/>
      <c r="EB3" s="213"/>
      <c r="EC3" s="213" t="s">
        <v>143</v>
      </c>
      <c r="ED3" s="213"/>
      <c r="EE3" s="213"/>
    </row>
    <row r="4" spans="1:135" ht="96">
      <c r="A4" s="213"/>
      <c r="B4" s="213"/>
      <c r="C4" s="213"/>
      <c r="D4" s="17" t="s">
        <v>145</v>
      </c>
      <c r="E4" s="17" t="s">
        <v>146</v>
      </c>
      <c r="F4" s="17" t="s">
        <v>147</v>
      </c>
      <c r="G4" s="17" t="s">
        <v>145</v>
      </c>
      <c r="H4" s="17" t="s">
        <v>146</v>
      </c>
      <c r="I4" s="17" t="s">
        <v>147</v>
      </c>
      <c r="J4" s="17" t="s">
        <v>145</v>
      </c>
      <c r="K4" s="17" t="s">
        <v>146</v>
      </c>
      <c r="L4" s="17" t="s">
        <v>147</v>
      </c>
      <c r="M4" s="17" t="s">
        <v>145</v>
      </c>
      <c r="N4" s="17" t="s">
        <v>146</v>
      </c>
      <c r="O4" s="17" t="s">
        <v>147</v>
      </c>
      <c r="P4" s="17" t="s">
        <v>145</v>
      </c>
      <c r="Q4" s="17" t="s">
        <v>146</v>
      </c>
      <c r="R4" s="17" t="s">
        <v>147</v>
      </c>
      <c r="S4" s="17" t="s">
        <v>149</v>
      </c>
      <c r="T4" s="17" t="s">
        <v>146</v>
      </c>
      <c r="U4" s="17" t="s">
        <v>147</v>
      </c>
      <c r="V4" s="17" t="s">
        <v>150</v>
      </c>
      <c r="W4" s="17" t="s">
        <v>146</v>
      </c>
      <c r="X4" s="17" t="s">
        <v>147</v>
      </c>
      <c r="Y4" s="17" t="s">
        <v>151</v>
      </c>
      <c r="Z4" s="17" t="s">
        <v>146</v>
      </c>
      <c r="AA4" s="17" t="s">
        <v>147</v>
      </c>
      <c r="AB4" s="17" t="s">
        <v>152</v>
      </c>
      <c r="AC4" s="17" t="s">
        <v>146</v>
      </c>
      <c r="AD4" s="17" t="s">
        <v>147</v>
      </c>
      <c r="AE4" s="17" t="s">
        <v>145</v>
      </c>
      <c r="AF4" s="17" t="s">
        <v>146</v>
      </c>
      <c r="AG4" s="17" t="s">
        <v>147</v>
      </c>
      <c r="AH4" s="17" t="s">
        <v>155</v>
      </c>
      <c r="AI4" s="17" t="s">
        <v>146</v>
      </c>
      <c r="AJ4" s="17" t="s">
        <v>147</v>
      </c>
      <c r="AK4" s="17" t="s">
        <v>154</v>
      </c>
      <c r="AL4" s="17" t="s">
        <v>146</v>
      </c>
      <c r="AM4" s="17" t="s">
        <v>147</v>
      </c>
      <c r="AN4" s="17" t="s">
        <v>155</v>
      </c>
      <c r="AO4" s="17" t="s">
        <v>146</v>
      </c>
      <c r="AP4" s="17" t="s">
        <v>147</v>
      </c>
      <c r="AQ4" s="17" t="s">
        <v>156</v>
      </c>
      <c r="AR4" s="17" t="s">
        <v>146</v>
      </c>
      <c r="AS4" s="17" t="s">
        <v>147</v>
      </c>
      <c r="AT4" s="17" t="s">
        <v>158</v>
      </c>
      <c r="AU4" s="17" t="s">
        <v>146</v>
      </c>
      <c r="AV4" s="17" t="s">
        <v>147</v>
      </c>
      <c r="AW4" s="17" t="s">
        <v>246</v>
      </c>
      <c r="AX4" s="17" t="s">
        <v>146</v>
      </c>
      <c r="AY4" s="17" t="s">
        <v>147</v>
      </c>
      <c r="AZ4" s="17" t="s">
        <v>247</v>
      </c>
      <c r="BA4" s="17" t="s">
        <v>146</v>
      </c>
      <c r="BB4" s="17" t="s">
        <v>147</v>
      </c>
      <c r="BC4" s="17" t="s">
        <v>158</v>
      </c>
      <c r="BD4" s="17" t="s">
        <v>146</v>
      </c>
      <c r="BE4" s="17" t="s">
        <v>147</v>
      </c>
      <c r="BF4" s="17" t="s">
        <v>246</v>
      </c>
      <c r="BG4" s="17" t="s">
        <v>146</v>
      </c>
      <c r="BH4" s="17" t="s">
        <v>147</v>
      </c>
      <c r="BI4" s="17" t="s">
        <v>158</v>
      </c>
      <c r="BJ4" s="17" t="s">
        <v>146</v>
      </c>
      <c r="BK4" s="17" t="s">
        <v>147</v>
      </c>
      <c r="BL4" s="17" t="s">
        <v>246</v>
      </c>
      <c r="BM4" s="17" t="s">
        <v>146</v>
      </c>
      <c r="BN4" s="17" t="s">
        <v>147</v>
      </c>
      <c r="BO4" s="17" t="s">
        <v>158</v>
      </c>
      <c r="BP4" s="17" t="s">
        <v>146</v>
      </c>
      <c r="BQ4" s="17" t="s">
        <v>147</v>
      </c>
      <c r="BR4" s="17" t="s">
        <v>248</v>
      </c>
      <c r="BS4" s="17" t="s">
        <v>146</v>
      </c>
      <c r="BT4" s="17" t="s">
        <v>147</v>
      </c>
      <c r="BU4" s="17" t="s">
        <v>249</v>
      </c>
      <c r="BV4" s="17" t="s">
        <v>146</v>
      </c>
      <c r="BW4" s="17" t="s">
        <v>147</v>
      </c>
      <c r="BX4" s="17" t="s">
        <v>158</v>
      </c>
      <c r="BY4" s="17" t="s">
        <v>146</v>
      </c>
      <c r="BZ4" s="17" t="s">
        <v>147</v>
      </c>
      <c r="CA4" s="17" t="s">
        <v>159</v>
      </c>
      <c r="CB4" s="17" t="s">
        <v>146</v>
      </c>
      <c r="CC4" s="17" t="s">
        <v>147</v>
      </c>
      <c r="CD4" s="17" t="s">
        <v>158</v>
      </c>
      <c r="CE4" s="17" t="s">
        <v>146</v>
      </c>
      <c r="CF4" s="17" t="s">
        <v>147</v>
      </c>
      <c r="CG4" s="17" t="s">
        <v>158</v>
      </c>
      <c r="CH4" s="17" t="s">
        <v>146</v>
      </c>
      <c r="CI4" s="17" t="s">
        <v>147</v>
      </c>
      <c r="CJ4" s="17" t="s">
        <v>250</v>
      </c>
      <c r="CK4" s="17" t="s">
        <v>146</v>
      </c>
      <c r="CL4" s="17" t="s">
        <v>147</v>
      </c>
      <c r="CM4" s="17" t="s">
        <v>251</v>
      </c>
      <c r="CN4" s="17" t="s">
        <v>146</v>
      </c>
      <c r="CO4" s="17" t="s">
        <v>147</v>
      </c>
      <c r="CP4" s="17" t="s">
        <v>158</v>
      </c>
      <c r="CQ4" s="17" t="s">
        <v>146</v>
      </c>
      <c r="CR4" s="17" t="s">
        <v>147</v>
      </c>
      <c r="CS4" s="17" t="s">
        <v>158</v>
      </c>
      <c r="CT4" s="17" t="s">
        <v>146</v>
      </c>
      <c r="CU4" s="17" t="s">
        <v>147</v>
      </c>
      <c r="CV4" s="17" t="s">
        <v>252</v>
      </c>
      <c r="CW4" s="17" t="s">
        <v>146</v>
      </c>
      <c r="CX4" s="17" t="s">
        <v>147</v>
      </c>
      <c r="CY4" s="17" t="s">
        <v>253</v>
      </c>
      <c r="CZ4" s="17" t="s">
        <v>146</v>
      </c>
      <c r="DA4" s="17" t="s">
        <v>147</v>
      </c>
      <c r="DB4" s="17" t="s">
        <v>254</v>
      </c>
      <c r="DC4" s="17" t="s">
        <v>146</v>
      </c>
      <c r="DD4" s="17" t="s">
        <v>147</v>
      </c>
      <c r="DE4" s="17" t="s">
        <v>160</v>
      </c>
      <c r="DF4" s="17" t="s">
        <v>146</v>
      </c>
      <c r="DG4" s="17" t="s">
        <v>147</v>
      </c>
      <c r="DH4" s="17" t="s">
        <v>161</v>
      </c>
      <c r="DI4" s="17" t="s">
        <v>146</v>
      </c>
      <c r="DJ4" s="17" t="s">
        <v>147</v>
      </c>
      <c r="DK4" s="17" t="s">
        <v>162</v>
      </c>
      <c r="DL4" s="17" t="s">
        <v>146</v>
      </c>
      <c r="DM4" s="17" t="s">
        <v>147</v>
      </c>
      <c r="DN4" s="17" t="s">
        <v>163</v>
      </c>
      <c r="DO4" s="17" t="s">
        <v>146</v>
      </c>
      <c r="DP4" s="17" t="s">
        <v>147</v>
      </c>
      <c r="DQ4" s="17" t="s">
        <v>162</v>
      </c>
      <c r="DR4" s="17" t="s">
        <v>146</v>
      </c>
      <c r="DS4" s="17" t="s">
        <v>147</v>
      </c>
      <c r="DT4" s="17" t="s">
        <v>255</v>
      </c>
      <c r="DU4" s="17" t="s">
        <v>146</v>
      </c>
      <c r="DV4" s="17" t="s">
        <v>147</v>
      </c>
      <c r="DW4" s="17" t="s">
        <v>255</v>
      </c>
      <c r="DX4" s="17" t="s">
        <v>146</v>
      </c>
      <c r="DY4" s="17" t="s">
        <v>147</v>
      </c>
      <c r="DZ4" s="17" t="s">
        <v>164</v>
      </c>
      <c r="EA4" s="17" t="s">
        <v>146</v>
      </c>
      <c r="EB4" s="17" t="s">
        <v>147</v>
      </c>
      <c r="EC4" s="17" t="s">
        <v>164</v>
      </c>
      <c r="ED4" s="17" t="s">
        <v>146</v>
      </c>
      <c r="EE4" s="17" t="s">
        <v>147</v>
      </c>
    </row>
    <row r="5" spans="1:135" ht="24">
      <c r="A5" s="13" t="s">
        <v>166</v>
      </c>
      <c r="B5" s="13" t="s">
        <v>167</v>
      </c>
      <c r="C5" s="38" t="s">
        <v>277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40">
        <v>1</v>
      </c>
      <c r="DI5" s="40">
        <v>2599023.5</v>
      </c>
      <c r="DJ5" s="40">
        <v>2599023.5</v>
      </c>
      <c r="DK5" s="39"/>
      <c r="DL5" s="39"/>
      <c r="DM5" s="39"/>
      <c r="DN5" s="40">
        <v>134</v>
      </c>
      <c r="DO5" s="40">
        <v>2209.429931640625</v>
      </c>
      <c r="DP5" s="40">
        <v>296063.625</v>
      </c>
      <c r="DQ5" s="40">
        <v>9</v>
      </c>
      <c r="DR5" s="40">
        <v>27600</v>
      </c>
      <c r="DS5" s="40">
        <v>248400</v>
      </c>
      <c r="DT5" s="39"/>
      <c r="DU5" s="39"/>
      <c r="DV5" s="39"/>
      <c r="DW5" s="39"/>
      <c r="DX5" s="39"/>
      <c r="DY5" s="39"/>
      <c r="DZ5" s="40">
        <v>1</v>
      </c>
      <c r="EA5" s="40">
        <v>66433.5234375</v>
      </c>
      <c r="EB5" s="40">
        <v>67270.6171875</v>
      </c>
      <c r="EC5" s="40">
        <v>1</v>
      </c>
      <c r="ED5" s="40">
        <v>217305.9375</v>
      </c>
      <c r="EE5" s="40">
        <v>220044.09375</v>
      </c>
    </row>
    <row r="6" spans="1:135" ht="24">
      <c r="A6" s="13" t="s">
        <v>168</v>
      </c>
      <c r="B6" s="13" t="s">
        <v>167</v>
      </c>
      <c r="C6" s="38" t="s">
        <v>78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>
        <v>2445.60009765625</v>
      </c>
      <c r="Q6" s="40">
        <v>147.35000610351562</v>
      </c>
      <c r="R6" s="40">
        <v>360359.15625</v>
      </c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>
        <v>1158</v>
      </c>
      <c r="AL6" s="40">
        <v>2617.510009765625</v>
      </c>
      <c r="AM6" s="40">
        <v>3031076.5</v>
      </c>
      <c r="AN6" s="40">
        <v>1158</v>
      </c>
      <c r="AO6" s="40">
        <v>1833.8499755859375</v>
      </c>
      <c r="AP6" s="40">
        <v>2123598.25</v>
      </c>
      <c r="AQ6" s="40">
        <v>864.4000244140625</v>
      </c>
      <c r="AR6" s="40">
        <v>3887.260009765625</v>
      </c>
      <c r="AS6" s="40">
        <v>3360147.5</v>
      </c>
      <c r="AT6" s="40">
        <v>2036.699951171875</v>
      </c>
      <c r="AU6" s="40">
        <v>2041.9100341796875</v>
      </c>
      <c r="AV6" s="40">
        <v>4158758</v>
      </c>
      <c r="AW6" s="40">
        <v>864.4000244140625</v>
      </c>
      <c r="AX6" s="40">
        <v>2214.050048828125</v>
      </c>
      <c r="AY6" s="40">
        <v>1913824.875</v>
      </c>
      <c r="AZ6" s="39"/>
      <c r="BA6" s="39"/>
      <c r="BB6" s="39"/>
      <c r="BC6" s="40">
        <v>2036.699951171875</v>
      </c>
      <c r="BD6" s="40">
        <v>317.29998779296875</v>
      </c>
      <c r="BE6" s="40">
        <v>646244.9375</v>
      </c>
      <c r="BF6" s="40">
        <v>864.4000244140625</v>
      </c>
      <c r="BG6" s="40">
        <v>608.30999755859375</v>
      </c>
      <c r="BH6" s="40">
        <v>525823.1875</v>
      </c>
      <c r="BI6" s="40">
        <v>2036.699951171875</v>
      </c>
      <c r="BJ6" s="40">
        <v>448.94000244140625</v>
      </c>
      <c r="BK6" s="40">
        <v>914356.125</v>
      </c>
      <c r="BL6" s="40">
        <v>864.4000244140625</v>
      </c>
      <c r="BM6" s="40">
        <v>693.030029296875</v>
      </c>
      <c r="BN6" s="40">
        <v>599055.125</v>
      </c>
      <c r="BO6" s="40">
        <v>2036.699951171875</v>
      </c>
      <c r="BP6" s="40">
        <v>379.42001342773437</v>
      </c>
      <c r="BQ6" s="40">
        <v>772764.6875</v>
      </c>
      <c r="BR6" s="40">
        <v>888.9000244140625</v>
      </c>
      <c r="BS6" s="40">
        <v>558.1099853515625</v>
      </c>
      <c r="BT6" s="40">
        <v>496103.96875</v>
      </c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40">
        <v>864.4000244140625</v>
      </c>
      <c r="CZ6" s="40">
        <v>2894.14990234375</v>
      </c>
      <c r="DA6" s="40">
        <v>2501703.25</v>
      </c>
      <c r="DB6" s="39"/>
      <c r="DC6" s="39"/>
      <c r="DD6" s="39"/>
      <c r="DE6" s="40">
        <v>146.74000549316406</v>
      </c>
      <c r="DF6" s="40">
        <v>4428.10009765625</v>
      </c>
      <c r="DG6" s="40">
        <v>649779.375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40">
        <v>1</v>
      </c>
      <c r="EA6" s="40">
        <v>473040.125</v>
      </c>
      <c r="EB6" s="40">
        <v>471946.9375</v>
      </c>
      <c r="EC6" s="40">
        <v>1</v>
      </c>
      <c r="ED6" s="40">
        <v>1547327.375</v>
      </c>
      <c r="EE6" s="40">
        <v>1543751.625</v>
      </c>
    </row>
    <row r="7" spans="1:135" ht="24">
      <c r="A7" s="13" t="s">
        <v>169</v>
      </c>
      <c r="B7" s="13" t="s">
        <v>167</v>
      </c>
      <c r="C7" s="38" t="s">
        <v>85</v>
      </c>
      <c r="D7" s="39"/>
      <c r="E7" s="39"/>
      <c r="F7" s="39"/>
      <c r="G7" s="40">
        <v>1483</v>
      </c>
      <c r="H7" s="40">
        <v>2214.800048828125</v>
      </c>
      <c r="I7" s="40">
        <v>3284548.5</v>
      </c>
      <c r="J7" s="39"/>
      <c r="K7" s="39"/>
      <c r="L7" s="39"/>
      <c r="M7" s="39"/>
      <c r="N7" s="39"/>
      <c r="O7" s="39"/>
      <c r="P7" s="40">
        <v>1483</v>
      </c>
      <c r="Q7" s="40">
        <v>147.35000610351562</v>
      </c>
      <c r="R7" s="40">
        <v>218520.046875</v>
      </c>
      <c r="S7" s="40">
        <v>58</v>
      </c>
      <c r="T7" s="40">
        <v>8899.23046875</v>
      </c>
      <c r="U7" s="40">
        <v>516155.34375</v>
      </c>
      <c r="V7" s="40">
        <v>6.8000001907348633</v>
      </c>
      <c r="W7" s="40">
        <v>31375.759765625</v>
      </c>
      <c r="X7" s="40">
        <v>213355.171875</v>
      </c>
      <c r="Y7" s="40">
        <v>11.699999809265137</v>
      </c>
      <c r="Z7" s="40">
        <v>15075.3701171875</v>
      </c>
      <c r="AA7" s="40">
        <v>176381.828125</v>
      </c>
      <c r="AB7" s="40">
        <v>7.8000001907348633</v>
      </c>
      <c r="AC7" s="40">
        <v>13723.73046875</v>
      </c>
      <c r="AD7" s="40">
        <v>107045.09375</v>
      </c>
      <c r="AE7" s="40">
        <v>1483</v>
      </c>
      <c r="AF7" s="40">
        <v>638.40997314453125</v>
      </c>
      <c r="AG7" s="40">
        <v>946762</v>
      </c>
      <c r="AH7" s="39"/>
      <c r="AI7" s="39"/>
      <c r="AJ7" s="39"/>
      <c r="AK7" s="40">
        <v>919.3599853515625</v>
      </c>
      <c r="AL7" s="40">
        <v>2617.510009765625</v>
      </c>
      <c r="AM7" s="40">
        <v>2406434</v>
      </c>
      <c r="AN7" s="40">
        <v>919.3599853515625</v>
      </c>
      <c r="AO7" s="40">
        <v>1833.8499755859375</v>
      </c>
      <c r="AP7" s="40">
        <v>1685968.375</v>
      </c>
      <c r="AQ7" s="40">
        <v>696.29998779296875</v>
      </c>
      <c r="AR7" s="40">
        <v>3887.260009765625</v>
      </c>
      <c r="AS7" s="40">
        <v>2706699.25</v>
      </c>
      <c r="AT7" s="40">
        <v>971.5</v>
      </c>
      <c r="AU7" s="40">
        <v>2041.9100341796875</v>
      </c>
      <c r="AV7" s="40">
        <v>1983715.625</v>
      </c>
      <c r="AW7" s="40">
        <v>696.29998779296875</v>
      </c>
      <c r="AX7" s="40">
        <v>2214.050048828125</v>
      </c>
      <c r="AY7" s="40">
        <v>1541643</v>
      </c>
      <c r="AZ7" s="39"/>
      <c r="BA7" s="39"/>
      <c r="BB7" s="39"/>
      <c r="BC7" s="40">
        <v>971.5</v>
      </c>
      <c r="BD7" s="40">
        <v>317.29998779296875</v>
      </c>
      <c r="BE7" s="40">
        <v>308256.9375</v>
      </c>
      <c r="BF7" s="40">
        <v>696.29998779296875</v>
      </c>
      <c r="BG7" s="40">
        <v>608.30999755859375</v>
      </c>
      <c r="BH7" s="40">
        <v>423566.25</v>
      </c>
      <c r="BI7" s="40">
        <v>971.5</v>
      </c>
      <c r="BJ7" s="40">
        <v>448.94000244140625</v>
      </c>
      <c r="BK7" s="40">
        <v>436145.21875</v>
      </c>
      <c r="BL7" s="40">
        <v>696.29998779296875</v>
      </c>
      <c r="BM7" s="40">
        <v>693.030029296875</v>
      </c>
      <c r="BN7" s="40">
        <v>482556.78125</v>
      </c>
      <c r="BO7" s="40">
        <v>971.5</v>
      </c>
      <c r="BP7" s="40">
        <v>379.42001342773437</v>
      </c>
      <c r="BQ7" s="40">
        <v>368606.53125</v>
      </c>
      <c r="BR7" s="40">
        <v>754.70001220703125</v>
      </c>
      <c r="BS7" s="40">
        <v>558.1099853515625</v>
      </c>
      <c r="BT7" s="40">
        <v>421205.625</v>
      </c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40">
        <v>696.29998779296875</v>
      </c>
      <c r="CZ7" s="40">
        <v>2894.14990234375</v>
      </c>
      <c r="DA7" s="40">
        <v>2015196.625</v>
      </c>
      <c r="DB7" s="39"/>
      <c r="DC7" s="39"/>
      <c r="DD7" s="39"/>
      <c r="DE7" s="40">
        <v>121.31999969482422</v>
      </c>
      <c r="DF7" s="40">
        <v>4428.10009765625</v>
      </c>
      <c r="DG7" s="40">
        <v>537217.0625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40">
        <v>1</v>
      </c>
      <c r="EA7" s="40">
        <v>442105.6875</v>
      </c>
      <c r="EB7" s="40">
        <v>444691.5625</v>
      </c>
      <c r="EC7" s="40">
        <v>1</v>
      </c>
      <c r="ED7" s="40">
        <v>1446140.125</v>
      </c>
      <c r="EE7" s="40">
        <v>1454598.5</v>
      </c>
    </row>
    <row r="8" spans="1:135" ht="24">
      <c r="A8" s="13" t="s">
        <v>170</v>
      </c>
      <c r="B8" s="13" t="s">
        <v>167</v>
      </c>
      <c r="C8" s="38" t="s">
        <v>278</v>
      </c>
      <c r="D8" s="39"/>
      <c r="E8" s="39"/>
      <c r="F8" s="39"/>
      <c r="G8" s="39"/>
      <c r="H8" s="39"/>
      <c r="I8" s="39"/>
      <c r="J8" s="40">
        <v>2283</v>
      </c>
      <c r="K8" s="40">
        <v>5282.7900390625</v>
      </c>
      <c r="L8" s="40">
        <v>12060610</v>
      </c>
      <c r="M8" s="39"/>
      <c r="N8" s="39"/>
      <c r="O8" s="39"/>
      <c r="P8" s="39"/>
      <c r="Q8" s="39"/>
      <c r="R8" s="39"/>
      <c r="S8" s="40">
        <v>144</v>
      </c>
      <c r="T8" s="40">
        <v>8899.23046875</v>
      </c>
      <c r="U8" s="40">
        <v>1281489.125</v>
      </c>
      <c r="V8" s="40">
        <v>12</v>
      </c>
      <c r="W8" s="40">
        <v>31375.759765625</v>
      </c>
      <c r="X8" s="40">
        <v>376509.125</v>
      </c>
      <c r="Y8" s="39"/>
      <c r="Z8" s="39"/>
      <c r="AA8" s="39"/>
      <c r="AB8" s="39"/>
      <c r="AC8" s="39"/>
      <c r="AD8" s="39"/>
      <c r="AE8" s="40">
        <v>2283</v>
      </c>
      <c r="AF8" s="40">
        <v>638.40997314453125</v>
      </c>
      <c r="AG8" s="40">
        <v>1457490</v>
      </c>
      <c r="AH8" s="40">
        <v>836</v>
      </c>
      <c r="AI8" s="40">
        <v>5870.759765625</v>
      </c>
      <c r="AJ8" s="40">
        <v>4907955.5</v>
      </c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0">
        <v>2069</v>
      </c>
      <c r="BY8" s="40">
        <v>457.5</v>
      </c>
      <c r="BZ8" s="40">
        <v>946567.5</v>
      </c>
      <c r="CA8" s="40">
        <v>2069</v>
      </c>
      <c r="CB8" s="40">
        <v>490.77999877929687</v>
      </c>
      <c r="CC8" s="40">
        <v>1015423.8125</v>
      </c>
      <c r="CD8" s="40">
        <v>2069</v>
      </c>
      <c r="CE8" s="40">
        <v>427.739990234375</v>
      </c>
      <c r="CF8" s="40">
        <v>884994.0625</v>
      </c>
      <c r="CG8" s="40">
        <v>2069</v>
      </c>
      <c r="CH8" s="40">
        <v>168.96000671386719</v>
      </c>
      <c r="CI8" s="40">
        <v>349578.25</v>
      </c>
      <c r="CJ8" s="40">
        <v>4</v>
      </c>
      <c r="CK8" s="40">
        <v>12034.1904296875</v>
      </c>
      <c r="CL8" s="40">
        <v>48136.76171875</v>
      </c>
      <c r="CM8" s="40">
        <v>1</v>
      </c>
      <c r="CN8" s="40">
        <v>303248.84375</v>
      </c>
      <c r="CO8" s="40">
        <v>303248.84375</v>
      </c>
      <c r="CP8" s="40">
        <v>2069</v>
      </c>
      <c r="CQ8" s="40">
        <v>423.08999633789062</v>
      </c>
      <c r="CR8" s="40">
        <v>875373.1875</v>
      </c>
      <c r="CS8" s="40">
        <v>2069</v>
      </c>
      <c r="CT8" s="40">
        <v>220.58999633789063</v>
      </c>
      <c r="CU8" s="40">
        <v>456400.71875</v>
      </c>
      <c r="CV8" s="40">
        <v>76</v>
      </c>
      <c r="CW8" s="40">
        <v>38962.62890625</v>
      </c>
      <c r="CX8" s="40">
        <v>2961160</v>
      </c>
      <c r="CY8" s="40">
        <v>766.79998779296875</v>
      </c>
      <c r="CZ8" s="40">
        <v>2894.14990234375</v>
      </c>
      <c r="DA8" s="40">
        <v>2219234.25</v>
      </c>
      <c r="DB8" s="40">
        <v>196</v>
      </c>
      <c r="DC8" s="40">
        <v>7248.64013671875</v>
      </c>
      <c r="DD8" s="40">
        <v>1420733.5</v>
      </c>
      <c r="DE8" s="40">
        <v>157</v>
      </c>
      <c r="DF8" s="40">
        <v>4428.10009765625</v>
      </c>
      <c r="DG8" s="40">
        <v>695211.6875</v>
      </c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40">
        <v>1</v>
      </c>
      <c r="EA8" s="40">
        <v>681136.125</v>
      </c>
      <c r="EB8" s="40">
        <v>690366.5</v>
      </c>
      <c r="EC8" s="40">
        <v>1</v>
      </c>
      <c r="ED8" s="40">
        <v>2228015.25</v>
      </c>
      <c r="EE8" s="40">
        <v>2258208</v>
      </c>
    </row>
    <row r="9" spans="1:135" ht="24">
      <c r="A9" s="13" t="s">
        <v>171</v>
      </c>
      <c r="B9" s="13" t="s">
        <v>167</v>
      </c>
      <c r="C9" s="38" t="s">
        <v>176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40">
        <v>1399.5</v>
      </c>
      <c r="AU9" s="40">
        <v>2041.9100341796875</v>
      </c>
      <c r="AV9" s="40">
        <v>2857653</v>
      </c>
      <c r="AW9" s="40">
        <v>689.5999755859375</v>
      </c>
      <c r="AX9" s="40">
        <v>2214.050048828125</v>
      </c>
      <c r="AY9" s="40">
        <v>1526808.875</v>
      </c>
      <c r="AZ9" s="39"/>
      <c r="BA9" s="39"/>
      <c r="BB9" s="39"/>
      <c r="BC9" s="40">
        <v>1399.5</v>
      </c>
      <c r="BD9" s="40">
        <v>317.29998779296875</v>
      </c>
      <c r="BE9" s="40">
        <v>444061.34375</v>
      </c>
      <c r="BF9" s="40">
        <v>689.5999755859375</v>
      </c>
      <c r="BG9" s="40">
        <v>608.30999755859375</v>
      </c>
      <c r="BH9" s="40">
        <v>419490.59375</v>
      </c>
      <c r="BI9" s="40">
        <v>1399.5</v>
      </c>
      <c r="BJ9" s="40">
        <v>448.94000244140625</v>
      </c>
      <c r="BK9" s="40">
        <v>628291.5</v>
      </c>
      <c r="BL9" s="40">
        <v>689.5999755859375</v>
      </c>
      <c r="BM9" s="40">
        <v>693.030029296875</v>
      </c>
      <c r="BN9" s="40">
        <v>477913.5</v>
      </c>
      <c r="BO9" s="40">
        <v>1399.5</v>
      </c>
      <c r="BP9" s="40">
        <v>379.42001342773437</v>
      </c>
      <c r="BQ9" s="40">
        <v>530998.3125</v>
      </c>
      <c r="BR9" s="40">
        <v>771</v>
      </c>
      <c r="BS9" s="40">
        <v>558.1099853515625</v>
      </c>
      <c r="BT9" s="40">
        <v>430302.8125</v>
      </c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40">
        <v>689.5999755859375</v>
      </c>
      <c r="CZ9" s="40">
        <v>2894.14990234375</v>
      </c>
      <c r="DA9" s="40">
        <v>1995805.875</v>
      </c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40">
        <v>1</v>
      </c>
      <c r="EA9" s="40">
        <v>201742.796875</v>
      </c>
      <c r="EB9" s="40">
        <v>199262.375</v>
      </c>
      <c r="EC9" s="40">
        <v>1</v>
      </c>
      <c r="ED9" s="40">
        <v>659906.3125</v>
      </c>
      <c r="EE9" s="40">
        <v>651792.8125</v>
      </c>
    </row>
    <row r="10" spans="1:135" ht="24">
      <c r="A10" s="13" t="s">
        <v>172</v>
      </c>
      <c r="B10" s="13" t="s">
        <v>167</v>
      </c>
      <c r="C10" s="38" t="s">
        <v>178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40">
        <v>2224.199951171875</v>
      </c>
      <c r="AX10" s="40">
        <v>2700.419921875</v>
      </c>
      <c r="AY10" s="40">
        <v>6006274</v>
      </c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40">
        <v>2224.199951171875</v>
      </c>
      <c r="BM10" s="40">
        <v>1256.050048828125</v>
      </c>
      <c r="BN10" s="40">
        <v>2793706.5</v>
      </c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40">
        <v>4</v>
      </c>
      <c r="DU10" s="40">
        <v>1244937.375</v>
      </c>
      <c r="DV10" s="40">
        <v>4979749.5</v>
      </c>
      <c r="DW10" s="40">
        <v>4</v>
      </c>
      <c r="DX10" s="40">
        <v>2772172.75</v>
      </c>
      <c r="DY10" s="40">
        <v>11088691</v>
      </c>
      <c r="DZ10" s="40">
        <v>1</v>
      </c>
      <c r="EA10" s="40">
        <v>524994.1875</v>
      </c>
      <c r="EB10" s="40">
        <v>532184.25</v>
      </c>
      <c r="EC10" s="40">
        <v>1</v>
      </c>
      <c r="ED10" s="40">
        <v>1717270.625</v>
      </c>
      <c r="EE10" s="40">
        <v>1740789.5</v>
      </c>
    </row>
    <row r="11" spans="1:135" ht="24">
      <c r="A11" s="13" t="s">
        <v>173</v>
      </c>
      <c r="B11" s="13" t="s">
        <v>167</v>
      </c>
      <c r="C11" s="38" t="s">
        <v>256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40">
        <v>3</v>
      </c>
      <c r="DI11" s="40">
        <v>2599023.5</v>
      </c>
      <c r="DJ11" s="40">
        <v>7797070.5</v>
      </c>
      <c r="DK11" s="40">
        <v>3</v>
      </c>
      <c r="DL11" s="40">
        <v>135452.0625</v>
      </c>
      <c r="DM11" s="40">
        <v>406356.1875</v>
      </c>
      <c r="DN11" s="40">
        <v>429</v>
      </c>
      <c r="DO11" s="40">
        <v>2209.429931640625</v>
      </c>
      <c r="DP11" s="40">
        <v>947845.5</v>
      </c>
      <c r="DQ11" s="40">
        <v>9</v>
      </c>
      <c r="DR11" s="40">
        <v>27600</v>
      </c>
      <c r="DS11" s="40">
        <v>248400</v>
      </c>
      <c r="DT11" s="39"/>
      <c r="DU11" s="39"/>
      <c r="DV11" s="39"/>
      <c r="DW11" s="39"/>
      <c r="DX11" s="39"/>
      <c r="DY11" s="39"/>
      <c r="DZ11" s="40">
        <v>1</v>
      </c>
      <c r="EA11" s="40">
        <v>198506.953125</v>
      </c>
      <c r="EB11" s="40">
        <v>201152.96875</v>
      </c>
      <c r="EC11" s="40">
        <v>1</v>
      </c>
      <c r="ED11" s="40">
        <v>649321.8125</v>
      </c>
      <c r="EE11" s="40">
        <v>657977</v>
      </c>
    </row>
    <row r="12" spans="1:135" ht="24">
      <c r="A12" s="13" t="s">
        <v>174</v>
      </c>
      <c r="B12" s="13" t="s">
        <v>167</v>
      </c>
      <c r="C12" s="38" t="s">
        <v>257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40">
        <v>3</v>
      </c>
      <c r="DI12" s="40">
        <v>2599023.5</v>
      </c>
      <c r="DJ12" s="40">
        <v>7797070.5</v>
      </c>
      <c r="DK12" s="40">
        <v>3</v>
      </c>
      <c r="DL12" s="40">
        <v>135452.0625</v>
      </c>
      <c r="DM12" s="40">
        <v>406356.1875</v>
      </c>
      <c r="DN12" s="40">
        <v>792</v>
      </c>
      <c r="DO12" s="40">
        <v>2209.429931640625</v>
      </c>
      <c r="DP12" s="40">
        <v>1749868.5</v>
      </c>
      <c r="DQ12" s="40">
        <v>10</v>
      </c>
      <c r="DR12" s="40">
        <v>27600</v>
      </c>
      <c r="DS12" s="40">
        <v>276000</v>
      </c>
      <c r="DT12" s="39"/>
      <c r="DU12" s="39"/>
      <c r="DV12" s="39"/>
      <c r="DW12" s="39"/>
      <c r="DX12" s="39"/>
      <c r="DY12" s="39"/>
      <c r="DZ12" s="40">
        <v>1</v>
      </c>
      <c r="EA12" s="40">
        <v>216028.9375</v>
      </c>
      <c r="EB12" s="40">
        <v>218906.90625</v>
      </c>
      <c r="EC12" s="40">
        <v>1</v>
      </c>
      <c r="ED12" s="40">
        <v>706636.6875</v>
      </c>
      <c r="EE12" s="40">
        <v>716050.625</v>
      </c>
    </row>
    <row r="13" spans="1:135" ht="24">
      <c r="A13" s="13" t="s">
        <v>175</v>
      </c>
      <c r="B13" s="13" t="s">
        <v>167</v>
      </c>
      <c r="C13" s="38" t="s">
        <v>258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40">
        <v>1</v>
      </c>
      <c r="DI13" s="40">
        <v>2599023.5</v>
      </c>
      <c r="DJ13" s="40">
        <v>2599023.5</v>
      </c>
      <c r="DK13" s="39"/>
      <c r="DL13" s="39"/>
      <c r="DM13" s="39"/>
      <c r="DN13" s="40">
        <v>134</v>
      </c>
      <c r="DO13" s="40">
        <v>2209.429931640625</v>
      </c>
      <c r="DP13" s="40">
        <v>296063.625</v>
      </c>
      <c r="DQ13" s="40">
        <v>9</v>
      </c>
      <c r="DR13" s="40">
        <v>27600</v>
      </c>
      <c r="DS13" s="40">
        <v>248400</v>
      </c>
      <c r="DT13" s="39"/>
      <c r="DU13" s="39"/>
      <c r="DV13" s="39"/>
      <c r="DW13" s="39"/>
      <c r="DX13" s="39"/>
      <c r="DY13" s="39"/>
      <c r="DZ13" s="40">
        <v>1</v>
      </c>
      <c r="EA13" s="40">
        <v>66433.5234375</v>
      </c>
      <c r="EB13" s="40">
        <v>67270.6171875</v>
      </c>
      <c r="EC13" s="40">
        <v>1</v>
      </c>
      <c r="ED13" s="40">
        <v>217305.9375</v>
      </c>
      <c r="EE13" s="40">
        <v>220044.09375</v>
      </c>
    </row>
    <row r="14" spans="1:135" ht="21.75" customHeight="1">
      <c r="A14" s="13" t="s">
        <v>177</v>
      </c>
      <c r="B14" s="13" t="s">
        <v>167</v>
      </c>
      <c r="C14" s="38" t="s">
        <v>185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40">
        <v>602.4000244140625</v>
      </c>
      <c r="AU14" s="40">
        <v>2041.9100341796875</v>
      </c>
      <c r="AV14" s="40">
        <v>1230046.625</v>
      </c>
      <c r="AW14" s="40">
        <v>383</v>
      </c>
      <c r="AX14" s="40">
        <v>2214.050048828125</v>
      </c>
      <c r="AY14" s="40">
        <v>847981.125</v>
      </c>
      <c r="AZ14" s="40">
        <v>429.20001220703125</v>
      </c>
      <c r="BA14" s="40">
        <v>5098.66015625</v>
      </c>
      <c r="BB14" s="40">
        <v>2188344.75</v>
      </c>
      <c r="BC14" s="40">
        <v>602.4000244140625</v>
      </c>
      <c r="BD14" s="40">
        <v>317.29998779296875</v>
      </c>
      <c r="BE14" s="40">
        <v>191141.515625</v>
      </c>
      <c r="BF14" s="40">
        <v>383</v>
      </c>
      <c r="BG14" s="40">
        <v>608.30999755859375</v>
      </c>
      <c r="BH14" s="40">
        <v>232982.734375</v>
      </c>
      <c r="BI14" s="40">
        <v>602.4000244140625</v>
      </c>
      <c r="BJ14" s="40">
        <v>448.94000244140625</v>
      </c>
      <c r="BK14" s="40">
        <v>270441.46875</v>
      </c>
      <c r="BL14" s="40">
        <v>383</v>
      </c>
      <c r="BM14" s="40">
        <v>693.030029296875</v>
      </c>
      <c r="BN14" s="40">
        <v>265430.5</v>
      </c>
      <c r="BO14" s="40">
        <v>602.4000244140625</v>
      </c>
      <c r="BP14" s="40">
        <v>379.42001342773437</v>
      </c>
      <c r="BQ14" s="40">
        <v>228562.609375</v>
      </c>
      <c r="BR14" s="40">
        <v>429.20001220703125</v>
      </c>
      <c r="BS14" s="40">
        <v>558.1099853515625</v>
      </c>
      <c r="BT14" s="40">
        <v>239540.8125</v>
      </c>
      <c r="BU14" s="40">
        <v>429.20001220703125</v>
      </c>
      <c r="BV14" s="40">
        <v>6915.39013671875</v>
      </c>
      <c r="BW14" s="40">
        <v>2968085.5</v>
      </c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40">
        <v>1</v>
      </c>
      <c r="CN14" s="40">
        <v>303248.84375</v>
      </c>
      <c r="CO14" s="40">
        <v>303248.84375</v>
      </c>
      <c r="CP14" s="40">
        <v>602.4000244140625</v>
      </c>
      <c r="CQ14" s="40">
        <v>423.08999633789062</v>
      </c>
      <c r="CR14" s="40">
        <v>254869.421875</v>
      </c>
      <c r="CS14" s="40">
        <v>602.4000244140625</v>
      </c>
      <c r="CT14" s="40">
        <v>220.58999633789063</v>
      </c>
      <c r="CU14" s="40">
        <v>132883.421875</v>
      </c>
      <c r="CV14" s="40">
        <v>4</v>
      </c>
      <c r="CW14" s="40">
        <v>38962.62890625</v>
      </c>
      <c r="CX14" s="40">
        <v>155850.515625</v>
      </c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40">
        <v>1</v>
      </c>
      <c r="EA14" s="40">
        <v>202565.78125</v>
      </c>
      <c r="EB14" s="40">
        <v>203501.375</v>
      </c>
      <c r="EC14" s="40">
        <v>1</v>
      </c>
      <c r="ED14" s="40">
        <v>662598.375</v>
      </c>
      <c r="EE14" s="40">
        <v>665658.6875</v>
      </c>
    </row>
    <row r="15" spans="1:135" ht="24">
      <c r="A15" s="13" t="s">
        <v>179</v>
      </c>
      <c r="B15" s="13" t="s">
        <v>167</v>
      </c>
      <c r="C15" s="38" t="s">
        <v>259</v>
      </c>
      <c r="D15" s="39"/>
      <c r="E15" s="39"/>
      <c r="F15" s="39"/>
      <c r="G15" s="39"/>
      <c r="H15" s="39"/>
      <c r="I15" s="39"/>
      <c r="J15" s="40">
        <v>666</v>
      </c>
      <c r="K15" s="40">
        <v>5282.7900390625</v>
      </c>
      <c r="L15" s="40">
        <v>3518338.25</v>
      </c>
      <c r="M15" s="39"/>
      <c r="N15" s="39"/>
      <c r="O15" s="39"/>
      <c r="P15" s="39"/>
      <c r="Q15" s="39"/>
      <c r="R15" s="39"/>
      <c r="S15" s="39"/>
      <c r="T15" s="39"/>
      <c r="U15" s="39"/>
      <c r="V15" s="40">
        <v>6</v>
      </c>
      <c r="W15" s="40">
        <v>31375.759765625</v>
      </c>
      <c r="X15" s="40">
        <v>188254.5625</v>
      </c>
      <c r="Y15" s="40">
        <v>3.2000000476837158</v>
      </c>
      <c r="Z15" s="40">
        <v>15075.3701171875</v>
      </c>
      <c r="AA15" s="40">
        <v>48241.1796875</v>
      </c>
      <c r="AB15" s="40">
        <v>6</v>
      </c>
      <c r="AC15" s="40">
        <v>13723.73046875</v>
      </c>
      <c r="AD15" s="40">
        <v>82342.3828125</v>
      </c>
      <c r="AE15" s="40">
        <v>666</v>
      </c>
      <c r="AF15" s="40">
        <v>638.40997314453125</v>
      </c>
      <c r="AG15" s="40">
        <v>425181.0625</v>
      </c>
      <c r="AH15" s="40">
        <v>532</v>
      </c>
      <c r="AI15" s="40">
        <v>5870.759765625</v>
      </c>
      <c r="AJ15" s="40">
        <v>3123244.25</v>
      </c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40">
        <v>705</v>
      </c>
      <c r="BY15" s="40">
        <v>457.5</v>
      </c>
      <c r="BZ15" s="40">
        <v>322537.5</v>
      </c>
      <c r="CA15" s="40">
        <v>705</v>
      </c>
      <c r="CB15" s="40">
        <v>490.77999877929687</v>
      </c>
      <c r="CC15" s="40">
        <v>345999.90625</v>
      </c>
      <c r="CD15" s="40">
        <v>705</v>
      </c>
      <c r="CE15" s="40">
        <v>427.739990234375</v>
      </c>
      <c r="CF15" s="40">
        <v>301556.6875</v>
      </c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40">
        <v>1</v>
      </c>
      <c r="EA15" s="40">
        <v>176457.265625</v>
      </c>
      <c r="EB15" s="40">
        <v>178811.890625</v>
      </c>
      <c r="EC15" s="40">
        <v>1</v>
      </c>
      <c r="ED15" s="40">
        <v>577196.6875</v>
      </c>
      <c r="EE15" s="40">
        <v>584898.6875</v>
      </c>
    </row>
    <row r="16" spans="1:135">
      <c r="A16" s="13" t="s">
        <v>180</v>
      </c>
      <c r="B16" s="13" t="s">
        <v>167</v>
      </c>
      <c r="C16" s="38" t="s">
        <v>260</v>
      </c>
      <c r="D16" s="39"/>
      <c r="E16" s="39"/>
      <c r="F16" s="39"/>
      <c r="G16" s="39"/>
      <c r="H16" s="39"/>
      <c r="I16" s="39"/>
      <c r="J16" s="40">
        <v>686</v>
      </c>
      <c r="K16" s="40">
        <v>5282.7900390625</v>
      </c>
      <c r="L16" s="40">
        <v>3623994</v>
      </c>
      <c r="M16" s="39"/>
      <c r="N16" s="39"/>
      <c r="O16" s="39"/>
      <c r="P16" s="39"/>
      <c r="Q16" s="39"/>
      <c r="R16" s="39"/>
      <c r="S16" s="39"/>
      <c r="T16" s="39"/>
      <c r="U16" s="39"/>
      <c r="V16" s="40">
        <v>6</v>
      </c>
      <c r="W16" s="40">
        <v>31375.759765625</v>
      </c>
      <c r="X16" s="40">
        <v>188254.5625</v>
      </c>
      <c r="Y16" s="40">
        <v>3.2000000476837158</v>
      </c>
      <c r="Z16" s="40">
        <v>15075.3701171875</v>
      </c>
      <c r="AA16" s="40">
        <v>48241.1796875</v>
      </c>
      <c r="AB16" s="40">
        <v>6</v>
      </c>
      <c r="AC16" s="40">
        <v>13723.73046875</v>
      </c>
      <c r="AD16" s="40">
        <v>82342.3828125</v>
      </c>
      <c r="AE16" s="40">
        <v>686</v>
      </c>
      <c r="AF16" s="40">
        <v>638.40997314453125</v>
      </c>
      <c r="AG16" s="40">
        <v>437949.25</v>
      </c>
      <c r="AH16" s="40">
        <v>556</v>
      </c>
      <c r="AI16" s="40">
        <v>5870.759765625</v>
      </c>
      <c r="AJ16" s="40">
        <v>3264142.5</v>
      </c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40">
        <v>732.0999755859375</v>
      </c>
      <c r="BY16" s="40">
        <v>457.5</v>
      </c>
      <c r="BZ16" s="40">
        <v>334935.75</v>
      </c>
      <c r="CA16" s="40">
        <v>732.0999755859375</v>
      </c>
      <c r="CB16" s="40">
        <v>490.77999877929687</v>
      </c>
      <c r="CC16" s="40">
        <v>359300.03125</v>
      </c>
      <c r="CD16" s="40">
        <v>732.0999755859375</v>
      </c>
      <c r="CE16" s="40">
        <v>427.739990234375</v>
      </c>
      <c r="CF16" s="40">
        <v>313148.4375</v>
      </c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40">
        <v>1</v>
      </c>
      <c r="EA16" s="40">
        <v>182721.6875</v>
      </c>
      <c r="EB16" s="40">
        <v>185159.40625</v>
      </c>
      <c r="EC16" s="40">
        <v>1</v>
      </c>
      <c r="ED16" s="40">
        <v>597687.8125</v>
      </c>
      <c r="EE16" s="40">
        <v>605661.5625</v>
      </c>
    </row>
    <row r="17" spans="1:135">
      <c r="A17" s="13" t="s">
        <v>182</v>
      </c>
      <c r="B17" s="13" t="s">
        <v>167</v>
      </c>
      <c r="C17" s="38" t="s">
        <v>55</v>
      </c>
      <c r="D17" s="39"/>
      <c r="E17" s="39"/>
      <c r="F17" s="39"/>
      <c r="G17" s="39"/>
      <c r="H17" s="39"/>
      <c r="I17" s="39"/>
      <c r="J17" s="39"/>
      <c r="K17" s="39"/>
      <c r="L17" s="39"/>
      <c r="M17" s="40">
        <v>2327</v>
      </c>
      <c r="N17" s="40">
        <v>5258.77001953125</v>
      </c>
      <c r="O17" s="40">
        <v>12237158</v>
      </c>
      <c r="P17" s="39"/>
      <c r="Q17" s="39"/>
      <c r="R17" s="39"/>
      <c r="S17" s="40">
        <v>144</v>
      </c>
      <c r="T17" s="40">
        <v>8899.23046875</v>
      </c>
      <c r="U17" s="40">
        <v>1281489.125</v>
      </c>
      <c r="V17" s="40">
        <v>30</v>
      </c>
      <c r="W17" s="40">
        <v>31375.759765625</v>
      </c>
      <c r="X17" s="40">
        <v>941272.8125</v>
      </c>
      <c r="Y17" s="39"/>
      <c r="Z17" s="39"/>
      <c r="AA17" s="39"/>
      <c r="AB17" s="40">
        <v>29</v>
      </c>
      <c r="AC17" s="40">
        <v>13723.73046875</v>
      </c>
      <c r="AD17" s="40">
        <v>397988.15625</v>
      </c>
      <c r="AE17" s="40">
        <v>2327</v>
      </c>
      <c r="AF17" s="40">
        <v>554.44000244140625</v>
      </c>
      <c r="AG17" s="40">
        <v>1290181.875</v>
      </c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40">
        <v>2684.389892578125</v>
      </c>
      <c r="BY17" s="40">
        <v>500</v>
      </c>
      <c r="BZ17" s="40">
        <v>1342195</v>
      </c>
      <c r="CA17" s="40">
        <v>2684.389892578125</v>
      </c>
      <c r="CB17" s="40">
        <v>490.77999877929687</v>
      </c>
      <c r="CC17" s="40">
        <v>1317444.875</v>
      </c>
      <c r="CD17" s="40">
        <v>2684.389892578125</v>
      </c>
      <c r="CE17" s="40">
        <v>574.9000244140625</v>
      </c>
      <c r="CF17" s="40">
        <v>1543255.75</v>
      </c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40">
        <v>1</v>
      </c>
      <c r="EA17" s="40">
        <v>429891.5</v>
      </c>
      <c r="EB17" s="40">
        <v>435511.09375</v>
      </c>
      <c r="EC17" s="40">
        <v>1</v>
      </c>
      <c r="ED17" s="40">
        <v>1406187.125</v>
      </c>
      <c r="EE17" s="40">
        <v>1424569</v>
      </c>
    </row>
    <row r="18" spans="1:135">
      <c r="A18" s="13">
        <v>14</v>
      </c>
      <c r="B18" s="13" t="s">
        <v>167</v>
      </c>
      <c r="C18" s="38" t="s">
        <v>81</v>
      </c>
      <c r="D18" s="40">
        <v>611</v>
      </c>
      <c r="E18" s="40">
        <v>1535.8199462890625</v>
      </c>
      <c r="F18" s="40">
        <v>938386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>
        <v>3</v>
      </c>
      <c r="W18" s="40">
        <v>31375.759765625</v>
      </c>
      <c r="X18" s="40">
        <v>94127.28125</v>
      </c>
      <c r="Y18" s="40">
        <v>2.0999999046325684</v>
      </c>
      <c r="Z18" s="40">
        <v>15075.3701171875</v>
      </c>
      <c r="AA18" s="40">
        <v>31658.279296875</v>
      </c>
      <c r="AB18" s="40">
        <v>2.5999999046325684</v>
      </c>
      <c r="AC18" s="40">
        <v>13723.73046875</v>
      </c>
      <c r="AD18" s="40">
        <v>35681.69921875</v>
      </c>
      <c r="AE18" s="40">
        <v>611</v>
      </c>
      <c r="AF18" s="40">
        <v>638.40997314453125</v>
      </c>
      <c r="AG18" s="40">
        <v>390068.5</v>
      </c>
      <c r="AH18" s="39"/>
      <c r="AI18" s="39"/>
      <c r="AJ18" s="39"/>
      <c r="AK18" s="40">
        <v>641</v>
      </c>
      <c r="AL18" s="40">
        <v>2617.510009765625</v>
      </c>
      <c r="AM18" s="40">
        <v>1677823.875</v>
      </c>
      <c r="AN18" s="40">
        <v>641</v>
      </c>
      <c r="AO18" s="40">
        <v>1833.8499755859375</v>
      </c>
      <c r="AP18" s="40">
        <v>1175497.875</v>
      </c>
      <c r="AQ18" s="40">
        <v>464.260009765625</v>
      </c>
      <c r="AR18" s="40">
        <v>3887.260009765625</v>
      </c>
      <c r="AS18" s="40">
        <v>1804699.375</v>
      </c>
      <c r="AT18" s="40">
        <v>369.70001220703125</v>
      </c>
      <c r="AU18" s="40">
        <v>2041.9100341796875</v>
      </c>
      <c r="AV18" s="40">
        <v>754894.125</v>
      </c>
      <c r="AW18" s="40">
        <v>464.260009765625</v>
      </c>
      <c r="AX18" s="40">
        <v>2214.050048828125</v>
      </c>
      <c r="AY18" s="40">
        <v>1027894.875</v>
      </c>
      <c r="AZ18" s="40">
        <v>450.79998779296875</v>
      </c>
      <c r="BA18" s="40">
        <v>5098.66015625</v>
      </c>
      <c r="BB18" s="40">
        <v>2298476</v>
      </c>
      <c r="BC18" s="40">
        <v>369.70001220703125</v>
      </c>
      <c r="BD18" s="40">
        <v>317.29998779296875</v>
      </c>
      <c r="BE18" s="40">
        <v>117305.8125</v>
      </c>
      <c r="BF18" s="40">
        <v>464.260009765625</v>
      </c>
      <c r="BG18" s="40">
        <v>608.30999755859375</v>
      </c>
      <c r="BH18" s="40">
        <v>282414</v>
      </c>
      <c r="BI18" s="40">
        <v>369.70001220703125</v>
      </c>
      <c r="BJ18" s="40">
        <v>448.94000244140625</v>
      </c>
      <c r="BK18" s="40">
        <v>165973.125</v>
      </c>
      <c r="BL18" s="40">
        <v>464.260009765625</v>
      </c>
      <c r="BM18" s="40">
        <v>693.030029296875</v>
      </c>
      <c r="BN18" s="40">
        <v>321746.125</v>
      </c>
      <c r="BO18" s="40">
        <v>369.70001220703125</v>
      </c>
      <c r="BP18" s="40">
        <v>379.42001342773437</v>
      </c>
      <c r="BQ18" s="40">
        <v>140271.5625</v>
      </c>
      <c r="BR18" s="40">
        <v>450.79998779296875</v>
      </c>
      <c r="BS18" s="40">
        <v>558.1099853515625</v>
      </c>
      <c r="BT18" s="40">
        <v>251595.984375</v>
      </c>
      <c r="BU18" s="40">
        <v>450.79998779296875</v>
      </c>
      <c r="BV18" s="40">
        <v>6915.39013671875</v>
      </c>
      <c r="BW18" s="40">
        <v>3117457.75</v>
      </c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40">
        <v>90.360000610351563</v>
      </c>
      <c r="DF18" s="40">
        <v>4428.10009765625</v>
      </c>
      <c r="DG18" s="40">
        <v>400123.125</v>
      </c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40">
        <v>1</v>
      </c>
      <c r="EA18" s="40">
        <v>321558.40625</v>
      </c>
      <c r="EB18" s="40">
        <v>321558.40625</v>
      </c>
      <c r="EC18" s="40">
        <v>1</v>
      </c>
      <c r="ED18" s="40">
        <v>1051826.75</v>
      </c>
      <c r="EE18" s="40">
        <v>1051826.75</v>
      </c>
    </row>
    <row r="19" spans="1:135">
      <c r="A19" s="13"/>
      <c r="B19" s="13"/>
      <c r="C19" s="38" t="s">
        <v>193</v>
      </c>
      <c r="D19" s="39"/>
      <c r="E19" s="39"/>
      <c r="F19" s="40">
        <v>938386</v>
      </c>
      <c r="G19" s="39"/>
      <c r="H19" s="39"/>
      <c r="I19" s="40">
        <v>3284548.5</v>
      </c>
      <c r="J19" s="39"/>
      <c r="K19" s="39"/>
      <c r="L19" s="40">
        <v>19202942</v>
      </c>
      <c r="M19" s="39"/>
      <c r="N19" s="39"/>
      <c r="O19" s="40">
        <v>12237158</v>
      </c>
      <c r="P19" s="39"/>
      <c r="Q19" s="39"/>
      <c r="R19" s="40">
        <v>578879.1875</v>
      </c>
      <c r="S19" s="39"/>
      <c r="T19" s="39"/>
      <c r="U19" s="40">
        <v>3079133.5</v>
      </c>
      <c r="V19" s="39"/>
      <c r="W19" s="39"/>
      <c r="X19" s="40">
        <v>2001773.5</v>
      </c>
      <c r="Y19" s="39"/>
      <c r="Z19" s="39"/>
      <c r="AA19" s="40">
        <v>304522.46875</v>
      </c>
      <c r="AB19" s="39"/>
      <c r="AC19" s="39"/>
      <c r="AD19" s="40">
        <v>705399.75</v>
      </c>
      <c r="AE19" s="39"/>
      <c r="AF19" s="39"/>
      <c r="AG19" s="40">
        <v>4947633</v>
      </c>
      <c r="AH19" s="39"/>
      <c r="AI19" s="39"/>
      <c r="AJ19" s="40">
        <v>11295342</v>
      </c>
      <c r="AK19" s="39"/>
      <c r="AL19" s="39"/>
      <c r="AM19" s="40">
        <v>7115334.5</v>
      </c>
      <c r="AN19" s="39"/>
      <c r="AO19" s="39"/>
      <c r="AP19" s="40">
        <v>4985064.5</v>
      </c>
      <c r="AQ19" s="39"/>
      <c r="AR19" s="39"/>
      <c r="AS19" s="40">
        <v>7871546</v>
      </c>
      <c r="AT19" s="39"/>
      <c r="AU19" s="39"/>
      <c r="AV19" s="40">
        <v>10985067</v>
      </c>
      <c r="AW19" s="39"/>
      <c r="AX19" s="39"/>
      <c r="AY19" s="40">
        <v>12864427</v>
      </c>
      <c r="AZ19" s="39"/>
      <c r="BA19" s="39"/>
      <c r="BB19" s="40">
        <v>4486821</v>
      </c>
      <c r="BC19" s="39"/>
      <c r="BD19" s="39"/>
      <c r="BE19" s="40">
        <v>1707010.5</v>
      </c>
      <c r="BF19" s="39"/>
      <c r="BG19" s="39"/>
      <c r="BH19" s="40">
        <v>1884276.75</v>
      </c>
      <c r="BI19" s="39"/>
      <c r="BJ19" s="39"/>
      <c r="BK19" s="40">
        <v>2415207.5</v>
      </c>
      <c r="BL19" s="39"/>
      <c r="BM19" s="39"/>
      <c r="BN19" s="40">
        <v>4940408.5</v>
      </c>
      <c r="BO19" s="39"/>
      <c r="BP19" s="39"/>
      <c r="BQ19" s="40">
        <v>2041203.75</v>
      </c>
      <c r="BR19" s="39"/>
      <c r="BS19" s="39"/>
      <c r="BT19" s="40">
        <v>1838749.25</v>
      </c>
      <c r="BU19" s="39"/>
      <c r="BV19" s="39"/>
      <c r="BW19" s="40">
        <v>6085543</v>
      </c>
      <c r="BX19" s="39"/>
      <c r="BY19" s="39"/>
      <c r="BZ19" s="40">
        <v>2946235.75</v>
      </c>
      <c r="CA19" s="39"/>
      <c r="CB19" s="39"/>
      <c r="CC19" s="40">
        <v>3038168.75</v>
      </c>
      <c r="CD19" s="39"/>
      <c r="CE19" s="39"/>
      <c r="CF19" s="40">
        <v>3042955</v>
      </c>
      <c r="CG19" s="39"/>
      <c r="CH19" s="39"/>
      <c r="CI19" s="40">
        <v>349578.25</v>
      </c>
      <c r="CJ19" s="39"/>
      <c r="CK19" s="39"/>
      <c r="CL19" s="40">
        <v>48136.76171875</v>
      </c>
      <c r="CM19" s="39"/>
      <c r="CN19" s="39"/>
      <c r="CO19" s="40">
        <v>606497.6875</v>
      </c>
      <c r="CP19" s="39"/>
      <c r="CQ19" s="39"/>
      <c r="CR19" s="40">
        <v>1130242.625</v>
      </c>
      <c r="CS19" s="39"/>
      <c r="CT19" s="39"/>
      <c r="CU19" s="40">
        <v>589284.125</v>
      </c>
      <c r="CV19" s="39"/>
      <c r="CW19" s="39"/>
      <c r="CX19" s="40">
        <v>3117010.5</v>
      </c>
      <c r="CY19" s="39"/>
      <c r="CZ19" s="39"/>
      <c r="DA19" s="40">
        <v>8731940</v>
      </c>
      <c r="DB19" s="39"/>
      <c r="DC19" s="39"/>
      <c r="DD19" s="40">
        <v>1420733.5</v>
      </c>
      <c r="DE19" s="39"/>
      <c r="DF19" s="39"/>
      <c r="DG19" s="40">
        <v>2282331.25</v>
      </c>
      <c r="DH19" s="39"/>
      <c r="DI19" s="39"/>
      <c r="DJ19" s="40">
        <v>20792188</v>
      </c>
      <c r="DK19" s="39"/>
      <c r="DL19" s="39"/>
      <c r="DM19" s="40">
        <v>812712.375</v>
      </c>
      <c r="DN19" s="39"/>
      <c r="DO19" s="39"/>
      <c r="DP19" s="40">
        <v>3289841.25</v>
      </c>
      <c r="DQ19" s="39"/>
      <c r="DR19" s="39"/>
      <c r="DS19" s="40">
        <v>1021200</v>
      </c>
      <c r="DT19" s="39"/>
      <c r="DU19" s="39"/>
      <c r="DV19" s="40">
        <v>4979749.5</v>
      </c>
      <c r="DW19" s="39"/>
      <c r="DX19" s="39"/>
      <c r="DY19" s="40">
        <v>11088691</v>
      </c>
      <c r="DZ19" s="39"/>
      <c r="EA19" s="39"/>
      <c r="EB19" s="40">
        <v>4217595</v>
      </c>
      <c r="EC19" s="39"/>
      <c r="ED19" s="39"/>
      <c r="EE19" s="40">
        <v>13795871</v>
      </c>
    </row>
  </sheetData>
  <mergeCells count="100">
    <mergeCell ref="DZ3:EB3"/>
    <mergeCell ref="EC3:EE3"/>
    <mergeCell ref="DH3:DJ3"/>
    <mergeCell ref="DK3:DM3"/>
    <mergeCell ref="DN3:DP3"/>
    <mergeCell ref="DQ3:DS3"/>
    <mergeCell ref="DT3:DV3"/>
    <mergeCell ref="DW3:DY3"/>
    <mergeCell ref="BR3:BT3"/>
    <mergeCell ref="DE3:DG3"/>
    <mergeCell ref="BX3:BZ3"/>
    <mergeCell ref="CA3:CC3"/>
    <mergeCell ref="CD3:CF3"/>
    <mergeCell ref="CG3:CI3"/>
    <mergeCell ref="CJ3:CL3"/>
    <mergeCell ref="CM3:CO3"/>
    <mergeCell ref="CP3:CR3"/>
    <mergeCell ref="CS3:CU3"/>
    <mergeCell ref="CV3:CX3"/>
    <mergeCell ref="CY3:DA3"/>
    <mergeCell ref="DB3:DD3"/>
    <mergeCell ref="BC3:BE3"/>
    <mergeCell ref="BF3:BH3"/>
    <mergeCell ref="BI3:BK3"/>
    <mergeCell ref="BL3:BN3"/>
    <mergeCell ref="BO3:BQ3"/>
    <mergeCell ref="AN3:AP3"/>
    <mergeCell ref="AQ3:AS3"/>
    <mergeCell ref="AT3:AV3"/>
    <mergeCell ref="AW3:AY3"/>
    <mergeCell ref="AZ3:BB3"/>
    <mergeCell ref="V3:X3"/>
    <mergeCell ref="Y3:AA3"/>
    <mergeCell ref="AB3:AD3"/>
    <mergeCell ref="AE3:AG3"/>
    <mergeCell ref="AH3:AJ3"/>
    <mergeCell ref="AK3:AM3"/>
    <mergeCell ref="DT2:DV2"/>
    <mergeCell ref="DW2:DY2"/>
    <mergeCell ref="DZ2:EB2"/>
    <mergeCell ref="EC2:EE2"/>
    <mergeCell ref="DN2:DP2"/>
    <mergeCell ref="DQ2:DS2"/>
    <mergeCell ref="CG2:CI2"/>
    <mergeCell ref="AZ2:BB2"/>
    <mergeCell ref="BC2:BE2"/>
    <mergeCell ref="BF2:BH2"/>
    <mergeCell ref="BI2:BK2"/>
    <mergeCell ref="BL2:BN2"/>
    <mergeCell ref="BO2:BQ2"/>
    <mergeCell ref="AW2:AY2"/>
    <mergeCell ref="BU3:BW3"/>
    <mergeCell ref="D3:F3"/>
    <mergeCell ref="G3:I3"/>
    <mergeCell ref="J3:L3"/>
    <mergeCell ref="M3:O3"/>
    <mergeCell ref="P3:R3"/>
    <mergeCell ref="S3:U3"/>
    <mergeCell ref="DB2:DD2"/>
    <mergeCell ref="DE2:DG2"/>
    <mergeCell ref="DH2:DJ2"/>
    <mergeCell ref="DK2:DM2"/>
    <mergeCell ref="CJ2:CL2"/>
    <mergeCell ref="CM2:CO2"/>
    <mergeCell ref="CP2:CR2"/>
    <mergeCell ref="CS2:CU2"/>
    <mergeCell ref="CV2:CX2"/>
    <mergeCell ref="CY2:DA2"/>
    <mergeCell ref="BR2:BT2"/>
    <mergeCell ref="BU2:BW2"/>
    <mergeCell ref="BX2:BZ2"/>
    <mergeCell ref="CA2:CC2"/>
    <mergeCell ref="CD2:CF2"/>
    <mergeCell ref="DT1:DY1"/>
    <mergeCell ref="P2:R2"/>
    <mergeCell ref="S2:U2"/>
    <mergeCell ref="V2:X2"/>
    <mergeCell ref="Y2:AA2"/>
    <mergeCell ref="AB2:AD2"/>
    <mergeCell ref="AH2:AJ2"/>
    <mergeCell ref="AK2:AM2"/>
    <mergeCell ref="AN2:AP2"/>
    <mergeCell ref="AQ2:AS2"/>
    <mergeCell ref="AT2:AV2"/>
    <mergeCell ref="DZ1:EB1"/>
    <mergeCell ref="EC1:EE1"/>
    <mergeCell ref="A1:A4"/>
    <mergeCell ref="B1:B4"/>
    <mergeCell ref="C1:C4"/>
    <mergeCell ref="D1:AG1"/>
    <mergeCell ref="AH1:AS1"/>
    <mergeCell ref="AT1:CX1"/>
    <mergeCell ref="D2:F2"/>
    <mergeCell ref="G2:I2"/>
    <mergeCell ref="J2:L2"/>
    <mergeCell ref="M2:O2"/>
    <mergeCell ref="AE2:AG2"/>
    <mergeCell ref="CY1:DA1"/>
    <mergeCell ref="DB1:DG1"/>
    <mergeCell ref="DH1:D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2"/>
  <sheetViews>
    <sheetView workbookViewId="0">
      <pane xSplit="3" ySplit="4" topLeftCell="DI5" activePane="bottomRight" state="frozen"/>
      <selection pane="topRight" activeCell="D1" sqref="D1"/>
      <selection pane="bottomLeft" activeCell="A5" sqref="A5"/>
      <selection pane="bottomRight" activeCell="AF19" sqref="AF19"/>
    </sheetView>
  </sheetViews>
  <sheetFormatPr defaultRowHeight="15"/>
  <cols>
    <col min="1" max="1" width="8.42578125" style="16" customWidth="1"/>
    <col min="2" max="2" width="16.85546875" style="16" customWidth="1"/>
    <col min="3" max="3" width="35.28515625" style="16" customWidth="1"/>
    <col min="4" max="126" width="12.5703125" style="16" customWidth="1"/>
    <col min="127" max="256" width="9.140625" style="16"/>
    <col min="257" max="257" width="8.42578125" style="16" customWidth="1"/>
    <col min="258" max="258" width="16.85546875" style="16" customWidth="1"/>
    <col min="259" max="259" width="35.28515625" style="16" customWidth="1"/>
    <col min="260" max="382" width="12.5703125" style="16" customWidth="1"/>
    <col min="383" max="512" width="9.140625" style="16"/>
    <col min="513" max="513" width="8.42578125" style="16" customWidth="1"/>
    <col min="514" max="514" width="16.85546875" style="16" customWidth="1"/>
    <col min="515" max="515" width="35.28515625" style="16" customWidth="1"/>
    <col min="516" max="638" width="12.5703125" style="16" customWidth="1"/>
    <col min="639" max="768" width="9.140625" style="16"/>
    <col min="769" max="769" width="8.42578125" style="16" customWidth="1"/>
    <col min="770" max="770" width="16.85546875" style="16" customWidth="1"/>
    <col min="771" max="771" width="35.28515625" style="16" customWidth="1"/>
    <col min="772" max="894" width="12.5703125" style="16" customWidth="1"/>
    <col min="895" max="1024" width="9.140625" style="16"/>
    <col min="1025" max="1025" width="8.42578125" style="16" customWidth="1"/>
    <col min="1026" max="1026" width="16.85546875" style="16" customWidth="1"/>
    <col min="1027" max="1027" width="35.28515625" style="16" customWidth="1"/>
    <col min="1028" max="1150" width="12.5703125" style="16" customWidth="1"/>
    <col min="1151" max="1280" width="9.140625" style="16"/>
    <col min="1281" max="1281" width="8.42578125" style="16" customWidth="1"/>
    <col min="1282" max="1282" width="16.85546875" style="16" customWidth="1"/>
    <col min="1283" max="1283" width="35.28515625" style="16" customWidth="1"/>
    <col min="1284" max="1406" width="12.5703125" style="16" customWidth="1"/>
    <col min="1407" max="1536" width="9.140625" style="16"/>
    <col min="1537" max="1537" width="8.42578125" style="16" customWidth="1"/>
    <col min="1538" max="1538" width="16.85546875" style="16" customWidth="1"/>
    <col min="1539" max="1539" width="35.28515625" style="16" customWidth="1"/>
    <col min="1540" max="1662" width="12.5703125" style="16" customWidth="1"/>
    <col min="1663" max="1792" width="9.140625" style="16"/>
    <col min="1793" max="1793" width="8.42578125" style="16" customWidth="1"/>
    <col min="1794" max="1794" width="16.85546875" style="16" customWidth="1"/>
    <col min="1795" max="1795" width="35.28515625" style="16" customWidth="1"/>
    <col min="1796" max="1918" width="12.5703125" style="16" customWidth="1"/>
    <col min="1919" max="2048" width="9.140625" style="16"/>
    <col min="2049" max="2049" width="8.42578125" style="16" customWidth="1"/>
    <col min="2050" max="2050" width="16.85546875" style="16" customWidth="1"/>
    <col min="2051" max="2051" width="35.28515625" style="16" customWidth="1"/>
    <col min="2052" max="2174" width="12.5703125" style="16" customWidth="1"/>
    <col min="2175" max="2304" width="9.140625" style="16"/>
    <col min="2305" max="2305" width="8.42578125" style="16" customWidth="1"/>
    <col min="2306" max="2306" width="16.85546875" style="16" customWidth="1"/>
    <col min="2307" max="2307" width="35.28515625" style="16" customWidth="1"/>
    <col min="2308" max="2430" width="12.5703125" style="16" customWidth="1"/>
    <col min="2431" max="2560" width="9.140625" style="16"/>
    <col min="2561" max="2561" width="8.42578125" style="16" customWidth="1"/>
    <col min="2562" max="2562" width="16.85546875" style="16" customWidth="1"/>
    <col min="2563" max="2563" width="35.28515625" style="16" customWidth="1"/>
    <col min="2564" max="2686" width="12.5703125" style="16" customWidth="1"/>
    <col min="2687" max="2816" width="9.140625" style="16"/>
    <col min="2817" max="2817" width="8.42578125" style="16" customWidth="1"/>
    <col min="2818" max="2818" width="16.85546875" style="16" customWidth="1"/>
    <col min="2819" max="2819" width="35.28515625" style="16" customWidth="1"/>
    <col min="2820" max="2942" width="12.5703125" style="16" customWidth="1"/>
    <col min="2943" max="3072" width="9.140625" style="16"/>
    <col min="3073" max="3073" width="8.42578125" style="16" customWidth="1"/>
    <col min="3074" max="3074" width="16.85546875" style="16" customWidth="1"/>
    <col min="3075" max="3075" width="35.28515625" style="16" customWidth="1"/>
    <col min="3076" max="3198" width="12.5703125" style="16" customWidth="1"/>
    <col min="3199" max="3328" width="9.140625" style="16"/>
    <col min="3329" max="3329" width="8.42578125" style="16" customWidth="1"/>
    <col min="3330" max="3330" width="16.85546875" style="16" customWidth="1"/>
    <col min="3331" max="3331" width="35.28515625" style="16" customWidth="1"/>
    <col min="3332" max="3454" width="12.5703125" style="16" customWidth="1"/>
    <col min="3455" max="3584" width="9.140625" style="16"/>
    <col min="3585" max="3585" width="8.42578125" style="16" customWidth="1"/>
    <col min="3586" max="3586" width="16.85546875" style="16" customWidth="1"/>
    <col min="3587" max="3587" width="35.28515625" style="16" customWidth="1"/>
    <col min="3588" max="3710" width="12.5703125" style="16" customWidth="1"/>
    <col min="3711" max="3840" width="9.140625" style="16"/>
    <col min="3841" max="3841" width="8.42578125" style="16" customWidth="1"/>
    <col min="3842" max="3842" width="16.85546875" style="16" customWidth="1"/>
    <col min="3843" max="3843" width="35.28515625" style="16" customWidth="1"/>
    <col min="3844" max="3966" width="12.5703125" style="16" customWidth="1"/>
    <col min="3967" max="4096" width="9.140625" style="16"/>
    <col min="4097" max="4097" width="8.42578125" style="16" customWidth="1"/>
    <col min="4098" max="4098" width="16.85546875" style="16" customWidth="1"/>
    <col min="4099" max="4099" width="35.28515625" style="16" customWidth="1"/>
    <col min="4100" max="4222" width="12.5703125" style="16" customWidth="1"/>
    <col min="4223" max="4352" width="9.140625" style="16"/>
    <col min="4353" max="4353" width="8.42578125" style="16" customWidth="1"/>
    <col min="4354" max="4354" width="16.85546875" style="16" customWidth="1"/>
    <col min="4355" max="4355" width="35.28515625" style="16" customWidth="1"/>
    <col min="4356" max="4478" width="12.5703125" style="16" customWidth="1"/>
    <col min="4479" max="4608" width="9.140625" style="16"/>
    <col min="4609" max="4609" width="8.42578125" style="16" customWidth="1"/>
    <col min="4610" max="4610" width="16.85546875" style="16" customWidth="1"/>
    <col min="4611" max="4611" width="35.28515625" style="16" customWidth="1"/>
    <col min="4612" max="4734" width="12.5703125" style="16" customWidth="1"/>
    <col min="4735" max="4864" width="9.140625" style="16"/>
    <col min="4865" max="4865" width="8.42578125" style="16" customWidth="1"/>
    <col min="4866" max="4866" width="16.85546875" style="16" customWidth="1"/>
    <col min="4867" max="4867" width="35.28515625" style="16" customWidth="1"/>
    <col min="4868" max="4990" width="12.5703125" style="16" customWidth="1"/>
    <col min="4991" max="5120" width="9.140625" style="16"/>
    <col min="5121" max="5121" width="8.42578125" style="16" customWidth="1"/>
    <col min="5122" max="5122" width="16.85546875" style="16" customWidth="1"/>
    <col min="5123" max="5123" width="35.28515625" style="16" customWidth="1"/>
    <col min="5124" max="5246" width="12.5703125" style="16" customWidth="1"/>
    <col min="5247" max="5376" width="9.140625" style="16"/>
    <col min="5377" max="5377" width="8.42578125" style="16" customWidth="1"/>
    <col min="5378" max="5378" width="16.85546875" style="16" customWidth="1"/>
    <col min="5379" max="5379" width="35.28515625" style="16" customWidth="1"/>
    <col min="5380" max="5502" width="12.5703125" style="16" customWidth="1"/>
    <col min="5503" max="5632" width="9.140625" style="16"/>
    <col min="5633" max="5633" width="8.42578125" style="16" customWidth="1"/>
    <col min="5634" max="5634" width="16.85546875" style="16" customWidth="1"/>
    <col min="5635" max="5635" width="35.28515625" style="16" customWidth="1"/>
    <col min="5636" max="5758" width="12.5703125" style="16" customWidth="1"/>
    <col min="5759" max="5888" width="9.140625" style="16"/>
    <col min="5889" max="5889" width="8.42578125" style="16" customWidth="1"/>
    <col min="5890" max="5890" width="16.85546875" style="16" customWidth="1"/>
    <col min="5891" max="5891" width="35.28515625" style="16" customWidth="1"/>
    <col min="5892" max="6014" width="12.5703125" style="16" customWidth="1"/>
    <col min="6015" max="6144" width="9.140625" style="16"/>
    <col min="6145" max="6145" width="8.42578125" style="16" customWidth="1"/>
    <col min="6146" max="6146" width="16.85546875" style="16" customWidth="1"/>
    <col min="6147" max="6147" width="35.28515625" style="16" customWidth="1"/>
    <col min="6148" max="6270" width="12.5703125" style="16" customWidth="1"/>
    <col min="6271" max="6400" width="9.140625" style="16"/>
    <col min="6401" max="6401" width="8.42578125" style="16" customWidth="1"/>
    <col min="6402" max="6402" width="16.85546875" style="16" customWidth="1"/>
    <col min="6403" max="6403" width="35.28515625" style="16" customWidth="1"/>
    <col min="6404" max="6526" width="12.5703125" style="16" customWidth="1"/>
    <col min="6527" max="6656" width="9.140625" style="16"/>
    <col min="6657" max="6657" width="8.42578125" style="16" customWidth="1"/>
    <col min="6658" max="6658" width="16.85546875" style="16" customWidth="1"/>
    <col min="6659" max="6659" width="35.28515625" style="16" customWidth="1"/>
    <col min="6660" max="6782" width="12.5703125" style="16" customWidth="1"/>
    <col min="6783" max="6912" width="9.140625" style="16"/>
    <col min="6913" max="6913" width="8.42578125" style="16" customWidth="1"/>
    <col min="6914" max="6914" width="16.85546875" style="16" customWidth="1"/>
    <col min="6915" max="6915" width="35.28515625" style="16" customWidth="1"/>
    <col min="6916" max="7038" width="12.5703125" style="16" customWidth="1"/>
    <col min="7039" max="7168" width="9.140625" style="16"/>
    <col min="7169" max="7169" width="8.42578125" style="16" customWidth="1"/>
    <col min="7170" max="7170" width="16.85546875" style="16" customWidth="1"/>
    <col min="7171" max="7171" width="35.28515625" style="16" customWidth="1"/>
    <col min="7172" max="7294" width="12.5703125" style="16" customWidth="1"/>
    <col min="7295" max="7424" width="9.140625" style="16"/>
    <col min="7425" max="7425" width="8.42578125" style="16" customWidth="1"/>
    <col min="7426" max="7426" width="16.85546875" style="16" customWidth="1"/>
    <col min="7427" max="7427" width="35.28515625" style="16" customWidth="1"/>
    <col min="7428" max="7550" width="12.5703125" style="16" customWidth="1"/>
    <col min="7551" max="7680" width="9.140625" style="16"/>
    <col min="7681" max="7681" width="8.42578125" style="16" customWidth="1"/>
    <col min="7682" max="7682" width="16.85546875" style="16" customWidth="1"/>
    <col min="7683" max="7683" width="35.28515625" style="16" customWidth="1"/>
    <col min="7684" max="7806" width="12.5703125" style="16" customWidth="1"/>
    <col min="7807" max="7936" width="9.140625" style="16"/>
    <col min="7937" max="7937" width="8.42578125" style="16" customWidth="1"/>
    <col min="7938" max="7938" width="16.85546875" style="16" customWidth="1"/>
    <col min="7939" max="7939" width="35.28515625" style="16" customWidth="1"/>
    <col min="7940" max="8062" width="12.5703125" style="16" customWidth="1"/>
    <col min="8063" max="8192" width="9.140625" style="16"/>
    <col min="8193" max="8193" width="8.42578125" style="16" customWidth="1"/>
    <col min="8194" max="8194" width="16.85546875" style="16" customWidth="1"/>
    <col min="8195" max="8195" width="35.28515625" style="16" customWidth="1"/>
    <col min="8196" max="8318" width="12.5703125" style="16" customWidth="1"/>
    <col min="8319" max="8448" width="9.140625" style="16"/>
    <col min="8449" max="8449" width="8.42578125" style="16" customWidth="1"/>
    <col min="8450" max="8450" width="16.85546875" style="16" customWidth="1"/>
    <col min="8451" max="8451" width="35.28515625" style="16" customWidth="1"/>
    <col min="8452" max="8574" width="12.5703125" style="16" customWidth="1"/>
    <col min="8575" max="8704" width="9.140625" style="16"/>
    <col min="8705" max="8705" width="8.42578125" style="16" customWidth="1"/>
    <col min="8706" max="8706" width="16.85546875" style="16" customWidth="1"/>
    <col min="8707" max="8707" width="35.28515625" style="16" customWidth="1"/>
    <col min="8708" max="8830" width="12.5703125" style="16" customWidth="1"/>
    <col min="8831" max="8960" width="9.140625" style="16"/>
    <col min="8961" max="8961" width="8.42578125" style="16" customWidth="1"/>
    <col min="8962" max="8962" width="16.85546875" style="16" customWidth="1"/>
    <col min="8963" max="8963" width="35.28515625" style="16" customWidth="1"/>
    <col min="8964" max="9086" width="12.5703125" style="16" customWidth="1"/>
    <col min="9087" max="9216" width="9.140625" style="16"/>
    <col min="9217" max="9217" width="8.42578125" style="16" customWidth="1"/>
    <col min="9218" max="9218" width="16.85546875" style="16" customWidth="1"/>
    <col min="9219" max="9219" width="35.28515625" style="16" customWidth="1"/>
    <col min="9220" max="9342" width="12.5703125" style="16" customWidth="1"/>
    <col min="9343" max="9472" width="9.140625" style="16"/>
    <col min="9473" max="9473" width="8.42578125" style="16" customWidth="1"/>
    <col min="9474" max="9474" width="16.85546875" style="16" customWidth="1"/>
    <col min="9475" max="9475" width="35.28515625" style="16" customWidth="1"/>
    <col min="9476" max="9598" width="12.5703125" style="16" customWidth="1"/>
    <col min="9599" max="9728" width="9.140625" style="16"/>
    <col min="9729" max="9729" width="8.42578125" style="16" customWidth="1"/>
    <col min="9730" max="9730" width="16.85546875" style="16" customWidth="1"/>
    <col min="9731" max="9731" width="35.28515625" style="16" customWidth="1"/>
    <col min="9732" max="9854" width="12.5703125" style="16" customWidth="1"/>
    <col min="9855" max="9984" width="9.140625" style="16"/>
    <col min="9985" max="9985" width="8.42578125" style="16" customWidth="1"/>
    <col min="9986" max="9986" width="16.85546875" style="16" customWidth="1"/>
    <col min="9987" max="9987" width="35.28515625" style="16" customWidth="1"/>
    <col min="9988" max="10110" width="12.5703125" style="16" customWidth="1"/>
    <col min="10111" max="10240" width="9.140625" style="16"/>
    <col min="10241" max="10241" width="8.42578125" style="16" customWidth="1"/>
    <col min="10242" max="10242" width="16.85546875" style="16" customWidth="1"/>
    <col min="10243" max="10243" width="35.28515625" style="16" customWidth="1"/>
    <col min="10244" max="10366" width="12.5703125" style="16" customWidth="1"/>
    <col min="10367" max="10496" width="9.140625" style="16"/>
    <col min="10497" max="10497" width="8.42578125" style="16" customWidth="1"/>
    <col min="10498" max="10498" width="16.85546875" style="16" customWidth="1"/>
    <col min="10499" max="10499" width="35.28515625" style="16" customWidth="1"/>
    <col min="10500" max="10622" width="12.5703125" style="16" customWidth="1"/>
    <col min="10623" max="10752" width="9.140625" style="16"/>
    <col min="10753" max="10753" width="8.42578125" style="16" customWidth="1"/>
    <col min="10754" max="10754" width="16.85546875" style="16" customWidth="1"/>
    <col min="10755" max="10755" width="35.28515625" style="16" customWidth="1"/>
    <col min="10756" max="10878" width="12.5703125" style="16" customWidth="1"/>
    <col min="10879" max="11008" width="9.140625" style="16"/>
    <col min="11009" max="11009" width="8.42578125" style="16" customWidth="1"/>
    <col min="11010" max="11010" width="16.85546875" style="16" customWidth="1"/>
    <col min="11011" max="11011" width="35.28515625" style="16" customWidth="1"/>
    <col min="11012" max="11134" width="12.5703125" style="16" customWidth="1"/>
    <col min="11135" max="11264" width="9.140625" style="16"/>
    <col min="11265" max="11265" width="8.42578125" style="16" customWidth="1"/>
    <col min="11266" max="11266" width="16.85546875" style="16" customWidth="1"/>
    <col min="11267" max="11267" width="35.28515625" style="16" customWidth="1"/>
    <col min="11268" max="11390" width="12.5703125" style="16" customWidth="1"/>
    <col min="11391" max="11520" width="9.140625" style="16"/>
    <col min="11521" max="11521" width="8.42578125" style="16" customWidth="1"/>
    <col min="11522" max="11522" width="16.85546875" style="16" customWidth="1"/>
    <col min="11523" max="11523" width="35.28515625" style="16" customWidth="1"/>
    <col min="11524" max="11646" width="12.5703125" style="16" customWidth="1"/>
    <col min="11647" max="11776" width="9.140625" style="16"/>
    <col min="11777" max="11777" width="8.42578125" style="16" customWidth="1"/>
    <col min="11778" max="11778" width="16.85546875" style="16" customWidth="1"/>
    <col min="11779" max="11779" width="35.28515625" style="16" customWidth="1"/>
    <col min="11780" max="11902" width="12.5703125" style="16" customWidth="1"/>
    <col min="11903" max="12032" width="9.140625" style="16"/>
    <col min="12033" max="12033" width="8.42578125" style="16" customWidth="1"/>
    <col min="12034" max="12034" width="16.85546875" style="16" customWidth="1"/>
    <col min="12035" max="12035" width="35.28515625" style="16" customWidth="1"/>
    <col min="12036" max="12158" width="12.5703125" style="16" customWidth="1"/>
    <col min="12159" max="12288" width="9.140625" style="16"/>
    <col min="12289" max="12289" width="8.42578125" style="16" customWidth="1"/>
    <col min="12290" max="12290" width="16.85546875" style="16" customWidth="1"/>
    <col min="12291" max="12291" width="35.28515625" style="16" customWidth="1"/>
    <col min="12292" max="12414" width="12.5703125" style="16" customWidth="1"/>
    <col min="12415" max="12544" width="9.140625" style="16"/>
    <col min="12545" max="12545" width="8.42578125" style="16" customWidth="1"/>
    <col min="12546" max="12546" width="16.85546875" style="16" customWidth="1"/>
    <col min="12547" max="12547" width="35.28515625" style="16" customWidth="1"/>
    <col min="12548" max="12670" width="12.5703125" style="16" customWidth="1"/>
    <col min="12671" max="12800" width="9.140625" style="16"/>
    <col min="12801" max="12801" width="8.42578125" style="16" customWidth="1"/>
    <col min="12802" max="12802" width="16.85546875" style="16" customWidth="1"/>
    <col min="12803" max="12803" width="35.28515625" style="16" customWidth="1"/>
    <col min="12804" max="12926" width="12.5703125" style="16" customWidth="1"/>
    <col min="12927" max="13056" width="9.140625" style="16"/>
    <col min="13057" max="13057" width="8.42578125" style="16" customWidth="1"/>
    <col min="13058" max="13058" width="16.85546875" style="16" customWidth="1"/>
    <col min="13059" max="13059" width="35.28515625" style="16" customWidth="1"/>
    <col min="13060" max="13182" width="12.5703125" style="16" customWidth="1"/>
    <col min="13183" max="13312" width="9.140625" style="16"/>
    <col min="13313" max="13313" width="8.42578125" style="16" customWidth="1"/>
    <col min="13314" max="13314" width="16.85546875" style="16" customWidth="1"/>
    <col min="13315" max="13315" width="35.28515625" style="16" customWidth="1"/>
    <col min="13316" max="13438" width="12.5703125" style="16" customWidth="1"/>
    <col min="13439" max="13568" width="9.140625" style="16"/>
    <col min="13569" max="13569" width="8.42578125" style="16" customWidth="1"/>
    <col min="13570" max="13570" width="16.85546875" style="16" customWidth="1"/>
    <col min="13571" max="13571" width="35.28515625" style="16" customWidth="1"/>
    <col min="13572" max="13694" width="12.5703125" style="16" customWidth="1"/>
    <col min="13695" max="13824" width="9.140625" style="16"/>
    <col min="13825" max="13825" width="8.42578125" style="16" customWidth="1"/>
    <col min="13826" max="13826" width="16.85546875" style="16" customWidth="1"/>
    <col min="13827" max="13827" width="35.28515625" style="16" customWidth="1"/>
    <col min="13828" max="13950" width="12.5703125" style="16" customWidth="1"/>
    <col min="13951" max="14080" width="9.140625" style="16"/>
    <col min="14081" max="14081" width="8.42578125" style="16" customWidth="1"/>
    <col min="14082" max="14082" width="16.85546875" style="16" customWidth="1"/>
    <col min="14083" max="14083" width="35.28515625" style="16" customWidth="1"/>
    <col min="14084" max="14206" width="12.5703125" style="16" customWidth="1"/>
    <col min="14207" max="14336" width="9.140625" style="16"/>
    <col min="14337" max="14337" width="8.42578125" style="16" customWidth="1"/>
    <col min="14338" max="14338" width="16.85546875" style="16" customWidth="1"/>
    <col min="14339" max="14339" width="35.28515625" style="16" customWidth="1"/>
    <col min="14340" max="14462" width="12.5703125" style="16" customWidth="1"/>
    <col min="14463" max="14592" width="9.140625" style="16"/>
    <col min="14593" max="14593" width="8.42578125" style="16" customWidth="1"/>
    <col min="14594" max="14594" width="16.85546875" style="16" customWidth="1"/>
    <col min="14595" max="14595" width="35.28515625" style="16" customWidth="1"/>
    <col min="14596" max="14718" width="12.5703125" style="16" customWidth="1"/>
    <col min="14719" max="14848" width="9.140625" style="16"/>
    <col min="14849" max="14849" width="8.42578125" style="16" customWidth="1"/>
    <col min="14850" max="14850" width="16.85546875" style="16" customWidth="1"/>
    <col min="14851" max="14851" width="35.28515625" style="16" customWidth="1"/>
    <col min="14852" max="14974" width="12.5703125" style="16" customWidth="1"/>
    <col min="14975" max="15104" width="9.140625" style="16"/>
    <col min="15105" max="15105" width="8.42578125" style="16" customWidth="1"/>
    <col min="15106" max="15106" width="16.85546875" style="16" customWidth="1"/>
    <col min="15107" max="15107" width="35.28515625" style="16" customWidth="1"/>
    <col min="15108" max="15230" width="12.5703125" style="16" customWidth="1"/>
    <col min="15231" max="15360" width="9.140625" style="16"/>
    <col min="15361" max="15361" width="8.42578125" style="16" customWidth="1"/>
    <col min="15362" max="15362" width="16.85546875" style="16" customWidth="1"/>
    <col min="15363" max="15363" width="35.28515625" style="16" customWidth="1"/>
    <col min="15364" max="15486" width="12.5703125" style="16" customWidth="1"/>
    <col min="15487" max="15616" width="9.140625" style="16"/>
    <col min="15617" max="15617" width="8.42578125" style="16" customWidth="1"/>
    <col min="15618" max="15618" width="16.85546875" style="16" customWidth="1"/>
    <col min="15619" max="15619" width="35.28515625" style="16" customWidth="1"/>
    <col min="15620" max="15742" width="12.5703125" style="16" customWidth="1"/>
    <col min="15743" max="15872" width="9.140625" style="16"/>
    <col min="15873" max="15873" width="8.42578125" style="16" customWidth="1"/>
    <col min="15874" max="15874" width="16.85546875" style="16" customWidth="1"/>
    <col min="15875" max="15875" width="35.28515625" style="16" customWidth="1"/>
    <col min="15876" max="15998" width="12.5703125" style="16" customWidth="1"/>
    <col min="15999" max="16128" width="9.140625" style="16"/>
    <col min="16129" max="16129" width="8.42578125" style="16" customWidth="1"/>
    <col min="16130" max="16130" width="16.85546875" style="16" customWidth="1"/>
    <col min="16131" max="16131" width="35.28515625" style="16" customWidth="1"/>
    <col min="16132" max="16254" width="12.5703125" style="16" customWidth="1"/>
    <col min="16255" max="16384" width="9.140625" style="16"/>
  </cols>
  <sheetData>
    <row r="1" spans="1:126" ht="33.75" customHeight="1">
      <c r="A1" s="213" t="s">
        <v>87</v>
      </c>
      <c r="B1" s="213" t="s">
        <v>88</v>
      </c>
      <c r="C1" s="213" t="s">
        <v>89</v>
      </c>
      <c r="D1" s="213" t="s">
        <v>37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 t="s">
        <v>35</v>
      </c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 t="s">
        <v>33</v>
      </c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 t="s">
        <v>194</v>
      </c>
      <c r="CK1" s="213"/>
      <c r="CL1" s="213"/>
      <c r="CM1" s="213"/>
      <c r="CN1" s="213"/>
      <c r="CO1" s="213"/>
      <c r="CP1" s="213" t="s">
        <v>38</v>
      </c>
      <c r="CQ1" s="213"/>
      <c r="CR1" s="213"/>
      <c r="CS1" s="213"/>
      <c r="CT1" s="213"/>
      <c r="CU1" s="213"/>
      <c r="CV1" s="213" t="s">
        <v>34</v>
      </c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 t="s">
        <v>195</v>
      </c>
      <c r="DO1" s="213"/>
      <c r="DP1" s="213"/>
      <c r="DQ1" s="213" t="s">
        <v>90</v>
      </c>
      <c r="DR1" s="213"/>
      <c r="DS1" s="213"/>
      <c r="DT1" s="213" t="s">
        <v>91</v>
      </c>
      <c r="DU1" s="213"/>
      <c r="DV1" s="213"/>
    </row>
    <row r="2" spans="1:126" ht="51.75" customHeight="1">
      <c r="A2" s="213"/>
      <c r="B2" s="213"/>
      <c r="C2" s="213"/>
      <c r="D2" s="213" t="s">
        <v>196</v>
      </c>
      <c r="E2" s="213"/>
      <c r="F2" s="213"/>
      <c r="G2" s="213" t="s">
        <v>197</v>
      </c>
      <c r="H2" s="213"/>
      <c r="I2" s="213"/>
      <c r="J2" s="213" t="s">
        <v>198</v>
      </c>
      <c r="K2" s="213"/>
      <c r="L2" s="213"/>
      <c r="M2" s="213" t="s">
        <v>95</v>
      </c>
      <c r="N2" s="213"/>
      <c r="O2" s="213"/>
      <c r="P2" s="213" t="s">
        <v>96</v>
      </c>
      <c r="Q2" s="213"/>
      <c r="R2" s="213"/>
      <c r="S2" s="213" t="s">
        <v>97</v>
      </c>
      <c r="T2" s="213"/>
      <c r="U2" s="213"/>
      <c r="V2" s="213" t="s">
        <v>98</v>
      </c>
      <c r="W2" s="213"/>
      <c r="X2" s="213"/>
      <c r="Y2" s="213" t="s">
        <v>99</v>
      </c>
      <c r="Z2" s="213"/>
      <c r="AA2" s="213"/>
      <c r="AB2" s="213" t="s">
        <v>100</v>
      </c>
      <c r="AC2" s="213"/>
      <c r="AD2" s="213"/>
      <c r="AE2" s="213" t="s">
        <v>199</v>
      </c>
      <c r="AF2" s="213"/>
      <c r="AG2" s="213"/>
      <c r="AH2" s="213" t="s">
        <v>103</v>
      </c>
      <c r="AI2" s="213"/>
      <c r="AJ2" s="213"/>
      <c r="AK2" s="213" t="s">
        <v>104</v>
      </c>
      <c r="AL2" s="213"/>
      <c r="AM2" s="213"/>
      <c r="AN2" s="213" t="s">
        <v>105</v>
      </c>
      <c r="AO2" s="213"/>
      <c r="AP2" s="213"/>
      <c r="AQ2" s="213" t="s">
        <v>261</v>
      </c>
      <c r="AR2" s="213"/>
      <c r="AS2" s="213"/>
      <c r="AT2" s="213" t="s">
        <v>200</v>
      </c>
      <c r="AU2" s="213"/>
      <c r="AV2" s="213"/>
      <c r="AW2" s="213" t="s">
        <v>201</v>
      </c>
      <c r="AX2" s="213"/>
      <c r="AY2" s="213"/>
      <c r="AZ2" s="213" t="s">
        <v>262</v>
      </c>
      <c r="BA2" s="213"/>
      <c r="BB2" s="213"/>
      <c r="BC2" s="213" t="s">
        <v>202</v>
      </c>
      <c r="BD2" s="213"/>
      <c r="BE2" s="213"/>
      <c r="BF2" s="213" t="s">
        <v>203</v>
      </c>
      <c r="BG2" s="213"/>
      <c r="BH2" s="213"/>
      <c r="BI2" s="213" t="s">
        <v>204</v>
      </c>
      <c r="BJ2" s="213"/>
      <c r="BK2" s="213"/>
      <c r="BL2" s="213" t="s">
        <v>205</v>
      </c>
      <c r="BM2" s="213"/>
      <c r="BN2" s="213"/>
      <c r="BO2" s="213" t="s">
        <v>206</v>
      </c>
      <c r="BP2" s="213"/>
      <c r="BQ2" s="213"/>
      <c r="BR2" s="213" t="s">
        <v>207</v>
      </c>
      <c r="BS2" s="213"/>
      <c r="BT2" s="213"/>
      <c r="BU2" s="213" t="s">
        <v>208</v>
      </c>
      <c r="BV2" s="213"/>
      <c r="BW2" s="213"/>
      <c r="BX2" s="213" t="s">
        <v>209</v>
      </c>
      <c r="BY2" s="213"/>
      <c r="BZ2" s="213"/>
      <c r="CA2" s="213" t="s">
        <v>107</v>
      </c>
      <c r="CB2" s="213"/>
      <c r="CC2" s="213"/>
      <c r="CD2" s="213" t="s">
        <v>108</v>
      </c>
      <c r="CE2" s="213"/>
      <c r="CF2" s="213"/>
      <c r="CG2" s="213" t="s">
        <v>109</v>
      </c>
      <c r="CH2" s="213"/>
      <c r="CI2" s="213"/>
      <c r="CJ2" s="213" t="s">
        <v>216</v>
      </c>
      <c r="CK2" s="213"/>
      <c r="CL2" s="213"/>
      <c r="CM2" s="213" t="s">
        <v>263</v>
      </c>
      <c r="CN2" s="213"/>
      <c r="CO2" s="213"/>
      <c r="CP2" s="213" t="s">
        <v>217</v>
      </c>
      <c r="CQ2" s="213"/>
      <c r="CR2" s="213"/>
      <c r="CS2" s="213" t="s">
        <v>110</v>
      </c>
      <c r="CT2" s="213"/>
      <c r="CU2" s="213"/>
      <c r="CV2" s="213" t="s">
        <v>111</v>
      </c>
      <c r="CW2" s="213"/>
      <c r="CX2" s="213"/>
      <c r="CY2" s="213" t="s">
        <v>218</v>
      </c>
      <c r="CZ2" s="213"/>
      <c r="DA2" s="213"/>
      <c r="DB2" s="213" t="s">
        <v>112</v>
      </c>
      <c r="DC2" s="213"/>
      <c r="DD2" s="213"/>
      <c r="DE2" s="213" t="s">
        <v>113</v>
      </c>
      <c r="DF2" s="213"/>
      <c r="DG2" s="213"/>
      <c r="DH2" s="213" t="s">
        <v>114</v>
      </c>
      <c r="DI2" s="213"/>
      <c r="DJ2" s="213"/>
      <c r="DK2" s="213" t="s">
        <v>115</v>
      </c>
      <c r="DL2" s="213"/>
      <c r="DM2" s="213"/>
      <c r="DN2" s="213" t="s">
        <v>219</v>
      </c>
      <c r="DO2" s="213"/>
      <c r="DP2" s="213"/>
      <c r="DQ2" s="213" t="s">
        <v>116</v>
      </c>
      <c r="DR2" s="213"/>
      <c r="DS2" s="213"/>
      <c r="DT2" s="213" t="s">
        <v>117</v>
      </c>
      <c r="DU2" s="213"/>
      <c r="DV2" s="213"/>
    </row>
    <row r="3" spans="1:126">
      <c r="A3" s="213"/>
      <c r="B3" s="213"/>
      <c r="C3" s="213"/>
      <c r="D3" s="213" t="s">
        <v>221</v>
      </c>
      <c r="E3" s="213"/>
      <c r="F3" s="213"/>
      <c r="G3" s="213" t="s">
        <v>222</v>
      </c>
      <c r="H3" s="213"/>
      <c r="I3" s="213"/>
      <c r="J3" s="213" t="s">
        <v>223</v>
      </c>
      <c r="K3" s="213"/>
      <c r="L3" s="213"/>
      <c r="M3" s="213" t="s">
        <v>121</v>
      </c>
      <c r="N3" s="213"/>
      <c r="O3" s="213"/>
      <c r="P3" s="213" t="s">
        <v>122</v>
      </c>
      <c r="Q3" s="213"/>
      <c r="R3" s="213"/>
      <c r="S3" s="213" t="s">
        <v>123</v>
      </c>
      <c r="T3" s="213"/>
      <c r="U3" s="213"/>
      <c r="V3" s="213" t="s">
        <v>124</v>
      </c>
      <c r="W3" s="213"/>
      <c r="X3" s="213"/>
      <c r="Y3" s="213" t="s">
        <v>125</v>
      </c>
      <c r="Z3" s="213"/>
      <c r="AA3" s="213"/>
      <c r="AB3" s="213" t="s">
        <v>126</v>
      </c>
      <c r="AC3" s="213"/>
      <c r="AD3" s="213"/>
      <c r="AE3" s="213" t="s">
        <v>224</v>
      </c>
      <c r="AF3" s="213"/>
      <c r="AG3" s="213"/>
      <c r="AH3" s="213" t="s">
        <v>129</v>
      </c>
      <c r="AI3" s="213"/>
      <c r="AJ3" s="213"/>
      <c r="AK3" s="213" t="s">
        <v>130</v>
      </c>
      <c r="AL3" s="213"/>
      <c r="AM3" s="213"/>
      <c r="AN3" s="213" t="s">
        <v>131</v>
      </c>
      <c r="AO3" s="213"/>
      <c r="AP3" s="213"/>
      <c r="AQ3" s="213" t="s">
        <v>264</v>
      </c>
      <c r="AR3" s="213"/>
      <c r="AS3" s="213"/>
      <c r="AT3" s="213" t="s">
        <v>225</v>
      </c>
      <c r="AU3" s="213"/>
      <c r="AV3" s="213"/>
      <c r="AW3" s="213" t="s">
        <v>226</v>
      </c>
      <c r="AX3" s="213"/>
      <c r="AY3" s="213"/>
      <c r="AZ3" s="213" t="s">
        <v>265</v>
      </c>
      <c r="BA3" s="213"/>
      <c r="BB3" s="213"/>
      <c r="BC3" s="213" t="s">
        <v>227</v>
      </c>
      <c r="BD3" s="213"/>
      <c r="BE3" s="213"/>
      <c r="BF3" s="213" t="s">
        <v>228</v>
      </c>
      <c r="BG3" s="213"/>
      <c r="BH3" s="213"/>
      <c r="BI3" s="213" t="s">
        <v>229</v>
      </c>
      <c r="BJ3" s="213"/>
      <c r="BK3" s="213"/>
      <c r="BL3" s="213" t="s">
        <v>230</v>
      </c>
      <c r="BM3" s="213"/>
      <c r="BN3" s="213"/>
      <c r="BO3" s="213" t="s">
        <v>231</v>
      </c>
      <c r="BP3" s="213"/>
      <c r="BQ3" s="213"/>
      <c r="BR3" s="213" t="s">
        <v>232</v>
      </c>
      <c r="BS3" s="213"/>
      <c r="BT3" s="213"/>
      <c r="BU3" s="213" t="s">
        <v>233</v>
      </c>
      <c r="BV3" s="213"/>
      <c r="BW3" s="213"/>
      <c r="BX3" s="213" t="s">
        <v>234</v>
      </c>
      <c r="BY3" s="213"/>
      <c r="BZ3" s="213"/>
      <c r="CA3" s="213" t="s">
        <v>133</v>
      </c>
      <c r="CB3" s="213"/>
      <c r="CC3" s="213"/>
      <c r="CD3" s="213" t="s">
        <v>134</v>
      </c>
      <c r="CE3" s="213"/>
      <c r="CF3" s="213"/>
      <c r="CG3" s="213" t="s">
        <v>135</v>
      </c>
      <c r="CH3" s="213"/>
      <c r="CI3" s="213"/>
      <c r="CJ3" s="213" t="s">
        <v>241</v>
      </c>
      <c r="CK3" s="213"/>
      <c r="CL3" s="213"/>
      <c r="CM3" s="213" t="s">
        <v>266</v>
      </c>
      <c r="CN3" s="213"/>
      <c r="CO3" s="213"/>
      <c r="CP3" s="213" t="s">
        <v>242</v>
      </c>
      <c r="CQ3" s="213"/>
      <c r="CR3" s="213"/>
      <c r="CS3" s="213" t="s">
        <v>136</v>
      </c>
      <c r="CT3" s="213"/>
      <c r="CU3" s="213"/>
      <c r="CV3" s="213" t="s">
        <v>137</v>
      </c>
      <c r="CW3" s="213"/>
      <c r="CX3" s="213"/>
      <c r="CY3" s="213" t="s">
        <v>243</v>
      </c>
      <c r="CZ3" s="213"/>
      <c r="DA3" s="213"/>
      <c r="DB3" s="213" t="s">
        <v>138</v>
      </c>
      <c r="DC3" s="213"/>
      <c r="DD3" s="213"/>
      <c r="DE3" s="213" t="s">
        <v>139</v>
      </c>
      <c r="DF3" s="213"/>
      <c r="DG3" s="213"/>
      <c r="DH3" s="213" t="s">
        <v>140</v>
      </c>
      <c r="DI3" s="213"/>
      <c r="DJ3" s="213"/>
      <c r="DK3" s="213" t="s">
        <v>141</v>
      </c>
      <c r="DL3" s="213"/>
      <c r="DM3" s="213"/>
      <c r="DN3" s="213" t="s">
        <v>244</v>
      </c>
      <c r="DO3" s="213"/>
      <c r="DP3" s="213"/>
      <c r="DQ3" s="213" t="s">
        <v>142</v>
      </c>
      <c r="DR3" s="213"/>
      <c r="DS3" s="213"/>
      <c r="DT3" s="213" t="s">
        <v>143</v>
      </c>
      <c r="DU3" s="213"/>
      <c r="DV3" s="213"/>
    </row>
    <row r="4" spans="1:126" ht="48">
      <c r="A4" s="213"/>
      <c r="B4" s="213"/>
      <c r="C4" s="213"/>
      <c r="D4" s="17" t="s">
        <v>145</v>
      </c>
      <c r="E4" s="17" t="s">
        <v>146</v>
      </c>
      <c r="F4" s="17" t="s">
        <v>147</v>
      </c>
      <c r="G4" s="17" t="s">
        <v>145</v>
      </c>
      <c r="H4" s="17" t="s">
        <v>146</v>
      </c>
      <c r="I4" s="17" t="s">
        <v>147</v>
      </c>
      <c r="J4" s="17" t="s">
        <v>145</v>
      </c>
      <c r="K4" s="17" t="s">
        <v>146</v>
      </c>
      <c r="L4" s="17" t="s">
        <v>147</v>
      </c>
      <c r="M4" s="17" t="s">
        <v>145</v>
      </c>
      <c r="N4" s="17" t="s">
        <v>146</v>
      </c>
      <c r="O4" s="17" t="s">
        <v>147</v>
      </c>
      <c r="P4" s="17" t="s">
        <v>149</v>
      </c>
      <c r="Q4" s="17" t="s">
        <v>146</v>
      </c>
      <c r="R4" s="17" t="s">
        <v>147</v>
      </c>
      <c r="S4" s="17" t="s">
        <v>150</v>
      </c>
      <c r="T4" s="17" t="s">
        <v>146</v>
      </c>
      <c r="U4" s="17" t="s">
        <v>147</v>
      </c>
      <c r="V4" s="17" t="s">
        <v>151</v>
      </c>
      <c r="W4" s="17" t="s">
        <v>146</v>
      </c>
      <c r="X4" s="17" t="s">
        <v>147</v>
      </c>
      <c r="Y4" s="17" t="s">
        <v>152</v>
      </c>
      <c r="Z4" s="17" t="s">
        <v>146</v>
      </c>
      <c r="AA4" s="17" t="s">
        <v>147</v>
      </c>
      <c r="AB4" s="17" t="s">
        <v>145</v>
      </c>
      <c r="AC4" s="17" t="s">
        <v>146</v>
      </c>
      <c r="AD4" s="17" t="s">
        <v>147</v>
      </c>
      <c r="AE4" s="17" t="s">
        <v>155</v>
      </c>
      <c r="AF4" s="17" t="s">
        <v>146</v>
      </c>
      <c r="AG4" s="17" t="s">
        <v>147</v>
      </c>
      <c r="AH4" s="17" t="s">
        <v>154</v>
      </c>
      <c r="AI4" s="17" t="s">
        <v>146</v>
      </c>
      <c r="AJ4" s="17" t="s">
        <v>147</v>
      </c>
      <c r="AK4" s="17" t="s">
        <v>155</v>
      </c>
      <c r="AL4" s="17" t="s">
        <v>146</v>
      </c>
      <c r="AM4" s="17" t="s">
        <v>147</v>
      </c>
      <c r="AN4" s="17" t="s">
        <v>156</v>
      </c>
      <c r="AO4" s="17" t="s">
        <v>146</v>
      </c>
      <c r="AP4" s="17" t="s">
        <v>147</v>
      </c>
      <c r="AQ4" s="17" t="s">
        <v>267</v>
      </c>
      <c r="AR4" s="17" t="s">
        <v>146</v>
      </c>
      <c r="AS4" s="17" t="s">
        <v>147</v>
      </c>
      <c r="AT4" s="17" t="s">
        <v>158</v>
      </c>
      <c r="AU4" s="17" t="s">
        <v>146</v>
      </c>
      <c r="AV4" s="17" t="s">
        <v>147</v>
      </c>
      <c r="AW4" s="17" t="s">
        <v>246</v>
      </c>
      <c r="AX4" s="17" t="s">
        <v>146</v>
      </c>
      <c r="AY4" s="17" t="s">
        <v>147</v>
      </c>
      <c r="AZ4" s="17" t="s">
        <v>159</v>
      </c>
      <c r="BA4" s="17" t="s">
        <v>146</v>
      </c>
      <c r="BB4" s="17" t="s">
        <v>147</v>
      </c>
      <c r="BC4" s="17" t="s">
        <v>247</v>
      </c>
      <c r="BD4" s="17" t="s">
        <v>146</v>
      </c>
      <c r="BE4" s="17" t="s">
        <v>147</v>
      </c>
      <c r="BF4" s="17" t="s">
        <v>158</v>
      </c>
      <c r="BG4" s="17" t="s">
        <v>146</v>
      </c>
      <c r="BH4" s="17" t="s">
        <v>147</v>
      </c>
      <c r="BI4" s="17" t="s">
        <v>246</v>
      </c>
      <c r="BJ4" s="17" t="s">
        <v>146</v>
      </c>
      <c r="BK4" s="17" t="s">
        <v>147</v>
      </c>
      <c r="BL4" s="17" t="s">
        <v>158</v>
      </c>
      <c r="BM4" s="17" t="s">
        <v>146</v>
      </c>
      <c r="BN4" s="17" t="s">
        <v>147</v>
      </c>
      <c r="BO4" s="17" t="s">
        <v>246</v>
      </c>
      <c r="BP4" s="17" t="s">
        <v>146</v>
      </c>
      <c r="BQ4" s="17" t="s">
        <v>147</v>
      </c>
      <c r="BR4" s="17" t="s">
        <v>158</v>
      </c>
      <c r="BS4" s="17" t="s">
        <v>146</v>
      </c>
      <c r="BT4" s="17" t="s">
        <v>147</v>
      </c>
      <c r="BU4" s="17" t="s">
        <v>248</v>
      </c>
      <c r="BV4" s="17" t="s">
        <v>146</v>
      </c>
      <c r="BW4" s="17" t="s">
        <v>147</v>
      </c>
      <c r="BX4" s="17" t="s">
        <v>249</v>
      </c>
      <c r="BY4" s="17" t="s">
        <v>146</v>
      </c>
      <c r="BZ4" s="17" t="s">
        <v>147</v>
      </c>
      <c r="CA4" s="17" t="s">
        <v>158</v>
      </c>
      <c r="CB4" s="17" t="s">
        <v>146</v>
      </c>
      <c r="CC4" s="17" t="s">
        <v>147</v>
      </c>
      <c r="CD4" s="17" t="s">
        <v>159</v>
      </c>
      <c r="CE4" s="17" t="s">
        <v>146</v>
      </c>
      <c r="CF4" s="17" t="s">
        <v>147</v>
      </c>
      <c r="CG4" s="17" t="s">
        <v>158</v>
      </c>
      <c r="CH4" s="17" t="s">
        <v>146</v>
      </c>
      <c r="CI4" s="17" t="s">
        <v>147</v>
      </c>
      <c r="CJ4" s="17" t="s">
        <v>253</v>
      </c>
      <c r="CK4" s="17" t="s">
        <v>146</v>
      </c>
      <c r="CL4" s="17" t="s">
        <v>147</v>
      </c>
      <c r="CM4" s="17" t="s">
        <v>253</v>
      </c>
      <c r="CN4" s="17" t="s">
        <v>146</v>
      </c>
      <c r="CO4" s="17" t="s">
        <v>147</v>
      </c>
      <c r="CP4" s="17" t="s">
        <v>254</v>
      </c>
      <c r="CQ4" s="17" t="s">
        <v>146</v>
      </c>
      <c r="CR4" s="17" t="s">
        <v>147</v>
      </c>
      <c r="CS4" s="17" t="s">
        <v>160</v>
      </c>
      <c r="CT4" s="17" t="s">
        <v>146</v>
      </c>
      <c r="CU4" s="17" t="s">
        <v>147</v>
      </c>
      <c r="CV4" s="17" t="s">
        <v>161</v>
      </c>
      <c r="CW4" s="17" t="s">
        <v>146</v>
      </c>
      <c r="CX4" s="17" t="s">
        <v>147</v>
      </c>
      <c r="CY4" s="17" t="s">
        <v>162</v>
      </c>
      <c r="CZ4" s="17" t="s">
        <v>146</v>
      </c>
      <c r="DA4" s="17" t="s">
        <v>147</v>
      </c>
      <c r="DB4" s="17" t="s">
        <v>161</v>
      </c>
      <c r="DC4" s="17" t="s">
        <v>146</v>
      </c>
      <c r="DD4" s="17" t="s">
        <v>147</v>
      </c>
      <c r="DE4" s="17" t="s">
        <v>162</v>
      </c>
      <c r="DF4" s="17" t="s">
        <v>146</v>
      </c>
      <c r="DG4" s="17" t="s">
        <v>147</v>
      </c>
      <c r="DH4" s="17" t="s">
        <v>163</v>
      </c>
      <c r="DI4" s="17" t="s">
        <v>146</v>
      </c>
      <c r="DJ4" s="17" t="s">
        <v>147</v>
      </c>
      <c r="DK4" s="17" t="s">
        <v>162</v>
      </c>
      <c r="DL4" s="17" t="s">
        <v>146</v>
      </c>
      <c r="DM4" s="17" t="s">
        <v>147</v>
      </c>
      <c r="DN4" s="17" t="s">
        <v>255</v>
      </c>
      <c r="DO4" s="17" t="s">
        <v>146</v>
      </c>
      <c r="DP4" s="17" t="s">
        <v>147</v>
      </c>
      <c r="DQ4" s="17" t="s">
        <v>164</v>
      </c>
      <c r="DR4" s="17" t="s">
        <v>146</v>
      </c>
      <c r="DS4" s="17" t="s">
        <v>147</v>
      </c>
      <c r="DT4" s="17" t="s">
        <v>164</v>
      </c>
      <c r="DU4" s="17" t="s">
        <v>146</v>
      </c>
      <c r="DV4" s="17" t="s">
        <v>147</v>
      </c>
    </row>
    <row r="5" spans="1:126" ht="24.75" customHeight="1">
      <c r="A5" s="13" t="s">
        <v>166</v>
      </c>
      <c r="B5" s="13" t="s">
        <v>167</v>
      </c>
      <c r="C5" s="38" t="s">
        <v>83</v>
      </c>
      <c r="D5" s="39"/>
      <c r="E5" s="39"/>
      <c r="F5" s="39"/>
      <c r="G5" s="40">
        <v>958</v>
      </c>
      <c r="H5" s="40">
        <v>2327.75</v>
      </c>
      <c r="I5" s="40">
        <v>2229984.5</v>
      </c>
      <c r="J5" s="39"/>
      <c r="K5" s="39"/>
      <c r="L5" s="39"/>
      <c r="M5" s="40">
        <v>958</v>
      </c>
      <c r="N5" s="40">
        <v>154.86000061035156</v>
      </c>
      <c r="O5" s="40">
        <v>148355.875</v>
      </c>
      <c r="P5" s="40">
        <v>46.080001831054688</v>
      </c>
      <c r="Q5" s="40">
        <v>9353.08984375</v>
      </c>
      <c r="R5" s="40">
        <v>430990.375</v>
      </c>
      <c r="S5" s="40">
        <v>6</v>
      </c>
      <c r="T5" s="40">
        <v>32975.921875</v>
      </c>
      <c r="U5" s="40">
        <v>197855.515625</v>
      </c>
      <c r="V5" s="39"/>
      <c r="W5" s="39"/>
      <c r="X5" s="39"/>
      <c r="Y5" s="40">
        <v>5.0500001907348633</v>
      </c>
      <c r="Z5" s="40">
        <v>14423.6396484375</v>
      </c>
      <c r="AA5" s="40">
        <v>72839.3828125</v>
      </c>
      <c r="AB5" s="40">
        <v>958</v>
      </c>
      <c r="AC5" s="40">
        <v>670.969970703125</v>
      </c>
      <c r="AD5" s="40">
        <v>642789.25</v>
      </c>
      <c r="AE5" s="39"/>
      <c r="AF5" s="39"/>
      <c r="AG5" s="39"/>
      <c r="AH5" s="40">
        <v>591.5</v>
      </c>
      <c r="AI5" s="40">
        <v>2751</v>
      </c>
      <c r="AJ5" s="40">
        <v>1627216.5</v>
      </c>
      <c r="AK5" s="40">
        <v>591.5</v>
      </c>
      <c r="AL5" s="40">
        <v>1927.3800048828125</v>
      </c>
      <c r="AM5" s="40">
        <v>1140045.25</v>
      </c>
      <c r="AN5" s="40">
        <v>455</v>
      </c>
      <c r="AO5" s="40">
        <v>4085.510009765625</v>
      </c>
      <c r="AP5" s="40">
        <v>1858907</v>
      </c>
      <c r="AQ5" s="39"/>
      <c r="AR5" s="39"/>
      <c r="AS5" s="39"/>
      <c r="AT5" s="40">
        <v>639.79998779296875</v>
      </c>
      <c r="AU5" s="40">
        <v>2146.050048828125</v>
      </c>
      <c r="AV5" s="40">
        <v>1373042.75</v>
      </c>
      <c r="AW5" s="40">
        <v>455</v>
      </c>
      <c r="AX5" s="40">
        <v>2326.969970703125</v>
      </c>
      <c r="AY5" s="40">
        <v>1058771.375</v>
      </c>
      <c r="AZ5" s="39"/>
      <c r="BA5" s="39"/>
      <c r="BB5" s="39"/>
      <c r="BC5" s="40">
        <v>523.29998779296875</v>
      </c>
      <c r="BD5" s="40">
        <v>5358.68994140625</v>
      </c>
      <c r="BE5" s="40">
        <v>2804202.5</v>
      </c>
      <c r="BF5" s="40">
        <v>639.79998779296875</v>
      </c>
      <c r="BG5" s="40">
        <v>333.48001098632812</v>
      </c>
      <c r="BH5" s="40">
        <v>213360.5</v>
      </c>
      <c r="BI5" s="40">
        <v>455</v>
      </c>
      <c r="BJ5" s="40">
        <v>639.33001708984375</v>
      </c>
      <c r="BK5" s="40">
        <v>290895.15625</v>
      </c>
      <c r="BL5" s="40">
        <v>639.79998779296875</v>
      </c>
      <c r="BM5" s="40">
        <v>471.83999633789062</v>
      </c>
      <c r="BN5" s="40">
        <v>301883.21875</v>
      </c>
      <c r="BO5" s="40">
        <v>455</v>
      </c>
      <c r="BP5" s="40">
        <v>728.3699951171875</v>
      </c>
      <c r="BQ5" s="40">
        <v>331408.34375</v>
      </c>
      <c r="BR5" s="40">
        <v>639.79998779296875</v>
      </c>
      <c r="BS5" s="40">
        <v>398.76998901367187</v>
      </c>
      <c r="BT5" s="40">
        <v>255133.046875</v>
      </c>
      <c r="BU5" s="40">
        <v>523.29998779296875</v>
      </c>
      <c r="BV5" s="40">
        <v>586.57000732421875</v>
      </c>
      <c r="BW5" s="40">
        <v>306952.09375</v>
      </c>
      <c r="BX5" s="40">
        <v>523.29998779296875</v>
      </c>
      <c r="BY5" s="40">
        <v>7268.06982421875</v>
      </c>
      <c r="BZ5" s="40">
        <v>3803381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40">
        <v>86.220001220703125</v>
      </c>
      <c r="CT5" s="40">
        <v>4653.93017578125</v>
      </c>
      <c r="CU5" s="40">
        <v>401261.84375</v>
      </c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40">
        <v>1</v>
      </c>
      <c r="DR5" s="40">
        <v>414354</v>
      </c>
      <c r="DS5" s="40">
        <v>417070.5</v>
      </c>
      <c r="DT5" s="40">
        <v>1</v>
      </c>
      <c r="DU5" s="40">
        <v>1355363.625</v>
      </c>
      <c r="DV5" s="40">
        <v>1364249.25</v>
      </c>
    </row>
    <row r="6" spans="1:126" ht="24">
      <c r="A6" s="13" t="s">
        <v>168</v>
      </c>
      <c r="B6" s="13" t="s">
        <v>167</v>
      </c>
      <c r="C6" s="38" t="s">
        <v>279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40">
        <v>1</v>
      </c>
      <c r="CW6" s="40">
        <v>2731573.5</v>
      </c>
      <c r="CX6" s="40">
        <v>2731573.5</v>
      </c>
      <c r="CY6" s="40">
        <v>3</v>
      </c>
      <c r="CZ6" s="40">
        <v>142360.125</v>
      </c>
      <c r="DA6" s="40">
        <v>427080.375</v>
      </c>
      <c r="DB6" s="40">
        <v>1</v>
      </c>
      <c r="DC6" s="40">
        <v>3419492</v>
      </c>
      <c r="DD6" s="40">
        <v>3419492</v>
      </c>
      <c r="DE6" s="40">
        <v>3</v>
      </c>
      <c r="DF6" s="40">
        <v>163454.125</v>
      </c>
      <c r="DG6" s="40">
        <v>490362.375</v>
      </c>
      <c r="DH6" s="40">
        <v>371</v>
      </c>
      <c r="DI6" s="40">
        <v>2322.110107421875</v>
      </c>
      <c r="DJ6" s="40">
        <v>861502.8125</v>
      </c>
      <c r="DK6" s="40">
        <v>12</v>
      </c>
      <c r="DL6" s="40">
        <v>27600</v>
      </c>
      <c r="DM6" s="40">
        <v>331200</v>
      </c>
      <c r="DN6" s="39"/>
      <c r="DO6" s="39"/>
      <c r="DP6" s="39"/>
      <c r="DQ6" s="40">
        <v>1</v>
      </c>
      <c r="DR6" s="40">
        <v>195938.71875</v>
      </c>
      <c r="DS6" s="40">
        <v>176789.921875</v>
      </c>
      <c r="DT6" s="40">
        <v>1</v>
      </c>
      <c r="DU6" s="40">
        <v>571487.875</v>
      </c>
      <c r="DV6" s="40">
        <v>578284.8125</v>
      </c>
    </row>
    <row r="7" spans="1:126" ht="24">
      <c r="A7" s="13" t="s">
        <v>169</v>
      </c>
      <c r="B7" s="13" t="s">
        <v>167</v>
      </c>
      <c r="C7" s="38" t="s">
        <v>277</v>
      </c>
      <c r="D7" s="40">
        <v>2534</v>
      </c>
      <c r="E7" s="40">
        <v>1384.6199951171875</v>
      </c>
      <c r="F7" s="40">
        <v>3508627</v>
      </c>
      <c r="G7" s="39"/>
      <c r="H7" s="39"/>
      <c r="I7" s="39"/>
      <c r="J7" s="39"/>
      <c r="K7" s="39"/>
      <c r="L7" s="39"/>
      <c r="M7" s="39"/>
      <c r="N7" s="39"/>
      <c r="O7" s="39"/>
      <c r="P7" s="40">
        <v>45.799999237060547</v>
      </c>
      <c r="Q7" s="40">
        <v>9353.08984375</v>
      </c>
      <c r="R7" s="40">
        <v>428371.53125</v>
      </c>
      <c r="S7" s="40">
        <v>3</v>
      </c>
      <c r="T7" s="40">
        <v>32975.921875</v>
      </c>
      <c r="U7" s="40">
        <v>98927.7578125</v>
      </c>
      <c r="V7" s="40">
        <v>20</v>
      </c>
      <c r="W7" s="40">
        <v>15844.2099609375</v>
      </c>
      <c r="X7" s="40">
        <v>316884.1875</v>
      </c>
      <c r="Y7" s="40">
        <v>3</v>
      </c>
      <c r="Z7" s="40">
        <v>14423.6396484375</v>
      </c>
      <c r="AA7" s="40">
        <v>43270.921875</v>
      </c>
      <c r="AB7" s="40">
        <v>2534</v>
      </c>
      <c r="AC7" s="40">
        <v>698.1500244140625</v>
      </c>
      <c r="AD7" s="40">
        <v>1769112.125</v>
      </c>
      <c r="AE7" s="40">
        <v>401.5</v>
      </c>
      <c r="AF7" s="40">
        <v>6170.169921875</v>
      </c>
      <c r="AG7" s="40">
        <v>2477323.25</v>
      </c>
      <c r="AH7" s="39"/>
      <c r="AI7" s="39"/>
      <c r="AJ7" s="39"/>
      <c r="AK7" s="39"/>
      <c r="AL7" s="39"/>
      <c r="AM7" s="39"/>
      <c r="AN7" s="39"/>
      <c r="AO7" s="39"/>
      <c r="AP7" s="39"/>
      <c r="AQ7" s="40">
        <v>30</v>
      </c>
      <c r="AR7" s="40">
        <v>3313.75</v>
      </c>
      <c r="AS7" s="40">
        <v>99412.5</v>
      </c>
      <c r="AT7" s="40">
        <v>1391.199951171875</v>
      </c>
      <c r="AU7" s="40">
        <v>2303.110107421875</v>
      </c>
      <c r="AV7" s="40">
        <v>3204086.75</v>
      </c>
      <c r="AW7" s="40">
        <v>401.45001220703125</v>
      </c>
      <c r="AX7" s="40">
        <v>2838.139892578125</v>
      </c>
      <c r="AY7" s="40">
        <v>1139371.25</v>
      </c>
      <c r="AZ7" s="39"/>
      <c r="BA7" s="39"/>
      <c r="BB7" s="39"/>
      <c r="BC7" s="39"/>
      <c r="BD7" s="39"/>
      <c r="BE7" s="39"/>
      <c r="BF7" s="40">
        <v>1391.199951171875</v>
      </c>
      <c r="BG7" s="40">
        <v>307.760009765625</v>
      </c>
      <c r="BH7" s="40">
        <v>428155.71875</v>
      </c>
      <c r="BI7" s="40">
        <v>401.45001220703125</v>
      </c>
      <c r="BJ7" s="40">
        <v>688.70001220703125</v>
      </c>
      <c r="BK7" s="40">
        <v>276478.625</v>
      </c>
      <c r="BL7" s="40">
        <v>1391.199951171875</v>
      </c>
      <c r="BM7" s="40">
        <v>675.1400146484375</v>
      </c>
      <c r="BN7" s="40">
        <v>939254.75</v>
      </c>
      <c r="BO7" s="40">
        <v>401.45001220703125</v>
      </c>
      <c r="BP7" s="40">
        <v>1320.1099853515625</v>
      </c>
      <c r="BQ7" s="40">
        <v>529958.1875</v>
      </c>
      <c r="BR7" s="40">
        <v>1391.199951171875</v>
      </c>
      <c r="BS7" s="40">
        <v>453.01998901367187</v>
      </c>
      <c r="BT7" s="40">
        <v>630241.4375</v>
      </c>
      <c r="BU7" s="40">
        <v>350</v>
      </c>
      <c r="BV7" s="40">
        <v>643.42999267578125</v>
      </c>
      <c r="BW7" s="40">
        <v>225200.5</v>
      </c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40">
        <v>401.5</v>
      </c>
      <c r="CK7" s="40">
        <v>3041.75</v>
      </c>
      <c r="CL7" s="40">
        <v>1221262.625</v>
      </c>
      <c r="CM7" s="39"/>
      <c r="CN7" s="39"/>
      <c r="CO7" s="39"/>
      <c r="CP7" s="39"/>
      <c r="CQ7" s="39"/>
      <c r="CR7" s="39"/>
      <c r="CS7" s="40">
        <v>73.620002746582031</v>
      </c>
      <c r="CT7" s="40">
        <v>4907.3701171875</v>
      </c>
      <c r="CU7" s="40">
        <v>361280.59375</v>
      </c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40">
        <v>1</v>
      </c>
      <c r="DR7" s="40">
        <v>374170.34375</v>
      </c>
      <c r="DS7" s="40">
        <v>378720.5</v>
      </c>
      <c r="DT7" s="40">
        <v>1</v>
      </c>
      <c r="DU7" s="40">
        <v>1223921.75</v>
      </c>
      <c r="DV7" s="40">
        <v>1238805.375</v>
      </c>
    </row>
    <row r="8" spans="1:126" ht="24">
      <c r="A8" s="13">
        <v>4</v>
      </c>
      <c r="B8" s="13" t="s">
        <v>167</v>
      </c>
      <c r="C8" s="38" t="s">
        <v>268</v>
      </c>
      <c r="D8" s="40">
        <v>880</v>
      </c>
      <c r="E8" s="40">
        <v>1614.1500244140625</v>
      </c>
      <c r="F8" s="40">
        <v>1420452</v>
      </c>
      <c r="G8" s="39"/>
      <c r="H8" s="39"/>
      <c r="I8" s="39"/>
      <c r="J8" s="39"/>
      <c r="K8" s="39"/>
      <c r="L8" s="39"/>
      <c r="M8" s="39"/>
      <c r="N8" s="39"/>
      <c r="O8" s="39"/>
      <c r="P8" s="40">
        <v>48</v>
      </c>
      <c r="Q8" s="40">
        <v>9353.08984375</v>
      </c>
      <c r="R8" s="40">
        <v>448948.3125</v>
      </c>
      <c r="S8" s="40">
        <v>8</v>
      </c>
      <c r="T8" s="40">
        <v>32975.921875</v>
      </c>
      <c r="U8" s="40">
        <v>263807.375</v>
      </c>
      <c r="V8" s="40">
        <v>9.8299999237060547</v>
      </c>
      <c r="W8" s="40">
        <v>15844.2099609375</v>
      </c>
      <c r="X8" s="40">
        <v>155748.578125</v>
      </c>
      <c r="Y8" s="40">
        <v>6</v>
      </c>
      <c r="Z8" s="40">
        <v>14423.6396484375</v>
      </c>
      <c r="AA8" s="40">
        <v>86541.84375</v>
      </c>
      <c r="AB8" s="40">
        <v>880</v>
      </c>
      <c r="AC8" s="40">
        <v>670.969970703125</v>
      </c>
      <c r="AD8" s="40">
        <v>590453.625</v>
      </c>
      <c r="AE8" s="39"/>
      <c r="AF8" s="39"/>
      <c r="AG8" s="39"/>
      <c r="AH8" s="40">
        <v>570</v>
      </c>
      <c r="AI8" s="40">
        <v>2751</v>
      </c>
      <c r="AJ8" s="40">
        <v>1568070</v>
      </c>
      <c r="AK8" s="40">
        <v>570</v>
      </c>
      <c r="AL8" s="40">
        <v>1927.3800048828125</v>
      </c>
      <c r="AM8" s="40">
        <v>1098606.625</v>
      </c>
      <c r="AN8" s="40">
        <v>392</v>
      </c>
      <c r="AO8" s="40">
        <v>4085.510009765625</v>
      </c>
      <c r="AP8" s="40">
        <v>1601519.875</v>
      </c>
      <c r="AQ8" s="39"/>
      <c r="AR8" s="39"/>
      <c r="AS8" s="39"/>
      <c r="AT8" s="40">
        <v>941.70001220703125</v>
      </c>
      <c r="AU8" s="40">
        <v>2146.050048828125</v>
      </c>
      <c r="AV8" s="40">
        <v>2020935.25</v>
      </c>
      <c r="AW8" s="40">
        <v>392</v>
      </c>
      <c r="AX8" s="40">
        <v>2326.969970703125</v>
      </c>
      <c r="AY8" s="40">
        <v>912172.25</v>
      </c>
      <c r="AZ8" s="40">
        <v>941.70001220703125</v>
      </c>
      <c r="BA8" s="40">
        <v>308.97000122070312</v>
      </c>
      <c r="BB8" s="40">
        <v>290957.0625</v>
      </c>
      <c r="BC8" s="40">
        <v>438.20001220703125</v>
      </c>
      <c r="BD8" s="40">
        <v>5358.68994140625</v>
      </c>
      <c r="BE8" s="40">
        <v>2348178</v>
      </c>
      <c r="BF8" s="40">
        <v>941.70001220703125</v>
      </c>
      <c r="BG8" s="40">
        <v>333.48001098632812</v>
      </c>
      <c r="BH8" s="40">
        <v>314038.125</v>
      </c>
      <c r="BI8" s="40">
        <v>392</v>
      </c>
      <c r="BJ8" s="40">
        <v>639.33001708984375</v>
      </c>
      <c r="BK8" s="40">
        <v>250617.359375</v>
      </c>
      <c r="BL8" s="40">
        <v>941.70001220703125</v>
      </c>
      <c r="BM8" s="40">
        <v>471.83999633789062</v>
      </c>
      <c r="BN8" s="40">
        <v>444331.71875</v>
      </c>
      <c r="BO8" s="40">
        <v>392</v>
      </c>
      <c r="BP8" s="40">
        <v>728.3699951171875</v>
      </c>
      <c r="BQ8" s="40">
        <v>285521.03125</v>
      </c>
      <c r="BR8" s="40">
        <v>941.70001220703125</v>
      </c>
      <c r="BS8" s="40">
        <v>398.76998901367187</v>
      </c>
      <c r="BT8" s="40">
        <v>375521.71875</v>
      </c>
      <c r="BU8" s="40">
        <v>438.20001220703125</v>
      </c>
      <c r="BV8" s="40">
        <v>586.57000732421875</v>
      </c>
      <c r="BW8" s="40">
        <v>257034.96875</v>
      </c>
      <c r="BX8" s="40">
        <v>438.20001220703125</v>
      </c>
      <c r="BY8" s="40">
        <v>7268.06982421875</v>
      </c>
      <c r="BZ8" s="40">
        <v>3184868.25</v>
      </c>
      <c r="CA8" s="40">
        <v>941.70001220703125</v>
      </c>
      <c r="CB8" s="40">
        <v>480.82998657226562</v>
      </c>
      <c r="CC8" s="40">
        <v>452797.625</v>
      </c>
      <c r="CD8" s="39"/>
      <c r="CE8" s="39"/>
      <c r="CF8" s="39"/>
      <c r="CG8" s="40">
        <v>941.70001220703125</v>
      </c>
      <c r="CH8" s="40">
        <v>449.54998779296875</v>
      </c>
      <c r="CI8" s="40">
        <v>423341.25</v>
      </c>
      <c r="CJ8" s="39"/>
      <c r="CK8" s="39"/>
      <c r="CL8" s="39"/>
      <c r="CM8" s="40">
        <v>12</v>
      </c>
      <c r="CN8" s="40">
        <v>3000</v>
      </c>
      <c r="CO8" s="40">
        <v>36000</v>
      </c>
      <c r="CP8" s="40">
        <v>114</v>
      </c>
      <c r="CQ8" s="40">
        <v>7248.64013671875</v>
      </c>
      <c r="CR8" s="40">
        <v>826344.9375</v>
      </c>
      <c r="CS8" s="40">
        <v>94.400001525878906</v>
      </c>
      <c r="CT8" s="40">
        <v>4653.93017578125</v>
      </c>
      <c r="CU8" s="40">
        <v>439331</v>
      </c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40">
        <v>1</v>
      </c>
      <c r="DR8" s="40">
        <v>430057.375</v>
      </c>
      <c r="DS8" s="40">
        <v>430057.375</v>
      </c>
      <c r="DT8" s="40">
        <v>1</v>
      </c>
      <c r="DU8" s="40">
        <v>1406729.75</v>
      </c>
      <c r="DV8" s="40">
        <v>1406729.75</v>
      </c>
    </row>
    <row r="9" spans="1:126" ht="24">
      <c r="A9" s="18">
        <v>5</v>
      </c>
      <c r="B9" s="18" t="s">
        <v>167</v>
      </c>
      <c r="C9" s="38" t="s">
        <v>78</v>
      </c>
      <c r="D9" s="39"/>
      <c r="E9" s="39"/>
      <c r="F9" s="39"/>
      <c r="G9" s="40">
        <v>2445.60009765625</v>
      </c>
      <c r="H9" s="40">
        <v>2327.75</v>
      </c>
      <c r="I9" s="40">
        <v>5692745.5</v>
      </c>
      <c r="J9" s="39"/>
      <c r="K9" s="39"/>
      <c r="L9" s="39"/>
      <c r="M9" s="39"/>
      <c r="N9" s="39"/>
      <c r="O9" s="39"/>
      <c r="P9" s="40">
        <v>138.19999694824219</v>
      </c>
      <c r="Q9" s="40">
        <v>9353.08984375</v>
      </c>
      <c r="R9" s="40">
        <v>1292597</v>
      </c>
      <c r="S9" s="40">
        <v>7</v>
      </c>
      <c r="T9" s="40">
        <v>32975.921875</v>
      </c>
      <c r="U9" s="40">
        <v>230831.4375</v>
      </c>
      <c r="V9" s="39"/>
      <c r="W9" s="39"/>
      <c r="X9" s="39"/>
      <c r="Y9" s="40">
        <v>11</v>
      </c>
      <c r="Z9" s="40">
        <v>14423.6396484375</v>
      </c>
      <c r="AA9" s="40">
        <v>158660.046875</v>
      </c>
      <c r="AB9" s="40">
        <v>2445.60009765625</v>
      </c>
      <c r="AC9" s="40">
        <v>670.969970703125</v>
      </c>
      <c r="AD9" s="40">
        <v>1640924.25</v>
      </c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40">
        <v>1</v>
      </c>
      <c r="DR9" s="40">
        <v>190376.46875</v>
      </c>
      <c r="DS9" s="40">
        <v>192937.21875</v>
      </c>
      <c r="DT9" s="40">
        <v>1</v>
      </c>
      <c r="DU9" s="40">
        <v>622726.8125</v>
      </c>
      <c r="DV9" s="40">
        <v>631103.0625</v>
      </c>
    </row>
    <row r="10" spans="1:126" ht="24">
      <c r="A10" s="13" t="s">
        <v>172</v>
      </c>
      <c r="B10" s="13" t="s">
        <v>167</v>
      </c>
      <c r="C10" s="38" t="s">
        <v>280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40">
        <v>2</v>
      </c>
      <c r="CW10" s="40">
        <v>2731573.5</v>
      </c>
      <c r="CX10" s="40">
        <v>5463147</v>
      </c>
      <c r="CY10" s="39"/>
      <c r="CZ10" s="39"/>
      <c r="DA10" s="39"/>
      <c r="DB10" s="39"/>
      <c r="DC10" s="39"/>
      <c r="DD10" s="39"/>
      <c r="DE10" s="39"/>
      <c r="DF10" s="39"/>
      <c r="DG10" s="39"/>
      <c r="DH10" s="40">
        <v>378</v>
      </c>
      <c r="DI10" s="40">
        <v>2322.110107421875</v>
      </c>
      <c r="DJ10" s="40">
        <v>877757.5625</v>
      </c>
      <c r="DK10" s="40">
        <v>9</v>
      </c>
      <c r="DL10" s="40">
        <v>27600</v>
      </c>
      <c r="DM10" s="40">
        <v>248400</v>
      </c>
      <c r="DN10" s="39"/>
      <c r="DO10" s="39"/>
      <c r="DP10" s="39"/>
      <c r="DQ10" s="40">
        <v>1</v>
      </c>
      <c r="DR10" s="40">
        <v>156279.921875</v>
      </c>
      <c r="DS10" s="40">
        <v>141011.125</v>
      </c>
      <c r="DT10" s="40">
        <v>1</v>
      </c>
      <c r="DU10" s="40">
        <v>455816.46875</v>
      </c>
      <c r="DV10" s="40">
        <v>461251.34375</v>
      </c>
    </row>
    <row r="11" spans="1:126" ht="24">
      <c r="A11" s="13" t="s">
        <v>173</v>
      </c>
      <c r="B11" s="13" t="s">
        <v>167</v>
      </c>
      <c r="C11" s="38" t="s">
        <v>269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40">
        <v>3</v>
      </c>
      <c r="DC11" s="40">
        <v>3419492</v>
      </c>
      <c r="DD11" s="40">
        <v>10258476</v>
      </c>
      <c r="DE11" s="40">
        <v>3</v>
      </c>
      <c r="DF11" s="40">
        <v>163454.125</v>
      </c>
      <c r="DG11" s="40">
        <v>490362.375</v>
      </c>
      <c r="DH11" s="39"/>
      <c r="DI11" s="39"/>
      <c r="DJ11" s="39"/>
      <c r="DK11" s="40">
        <v>10</v>
      </c>
      <c r="DL11" s="40">
        <v>27600</v>
      </c>
      <c r="DM11" s="40">
        <v>276000</v>
      </c>
      <c r="DN11" s="39"/>
      <c r="DO11" s="39"/>
      <c r="DP11" s="39"/>
      <c r="DQ11" s="40">
        <v>1</v>
      </c>
      <c r="DR11" s="40">
        <v>233125.953125</v>
      </c>
      <c r="DS11" s="40">
        <v>235931.546875</v>
      </c>
      <c r="DT11" s="40">
        <v>1</v>
      </c>
      <c r="DU11" s="40">
        <v>762561.5625</v>
      </c>
      <c r="DV11" s="40">
        <v>771738.6875</v>
      </c>
    </row>
    <row r="12" spans="1:126" ht="24">
      <c r="A12" s="13" t="s">
        <v>174</v>
      </c>
      <c r="B12" s="13" t="s">
        <v>167</v>
      </c>
      <c r="C12" s="38" t="s">
        <v>270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40">
        <v>2</v>
      </c>
      <c r="CW12" s="40">
        <v>2731573.5</v>
      </c>
      <c r="CX12" s="40">
        <v>5463147</v>
      </c>
      <c r="CY12" s="39"/>
      <c r="CZ12" s="39"/>
      <c r="DA12" s="39"/>
      <c r="DB12" s="39"/>
      <c r="DC12" s="39"/>
      <c r="DD12" s="39"/>
      <c r="DE12" s="39"/>
      <c r="DF12" s="39"/>
      <c r="DG12" s="39"/>
      <c r="DH12" s="40">
        <v>260</v>
      </c>
      <c r="DI12" s="40">
        <v>2322.110107421875</v>
      </c>
      <c r="DJ12" s="40">
        <v>603748.625</v>
      </c>
      <c r="DK12" s="40">
        <v>9</v>
      </c>
      <c r="DL12" s="40">
        <v>27600</v>
      </c>
      <c r="DM12" s="40">
        <v>248400</v>
      </c>
      <c r="DN12" s="39"/>
      <c r="DO12" s="39"/>
      <c r="DP12" s="39"/>
      <c r="DQ12" s="40">
        <v>1</v>
      </c>
      <c r="DR12" s="40">
        <v>149784.25</v>
      </c>
      <c r="DS12" s="40">
        <v>135147.328125</v>
      </c>
      <c r="DT12" s="40">
        <v>1</v>
      </c>
      <c r="DU12" s="40">
        <v>436870.75</v>
      </c>
      <c r="DV12" s="40">
        <v>442070.71875</v>
      </c>
    </row>
    <row r="13" spans="1:126" ht="24">
      <c r="A13" s="13" t="s">
        <v>175</v>
      </c>
      <c r="B13" s="13" t="s">
        <v>167</v>
      </c>
      <c r="C13" s="38" t="s">
        <v>46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40">
        <v>1490.4000244140625</v>
      </c>
      <c r="AU13" s="40">
        <v>2146.050048828125</v>
      </c>
      <c r="AV13" s="40">
        <v>3198473</v>
      </c>
      <c r="AW13" s="40">
        <v>892.4000244140625</v>
      </c>
      <c r="AX13" s="40">
        <v>2326.969970703125</v>
      </c>
      <c r="AY13" s="40">
        <v>2076588</v>
      </c>
      <c r="AZ13" s="39"/>
      <c r="BA13" s="39"/>
      <c r="BB13" s="39"/>
      <c r="BC13" s="39"/>
      <c r="BD13" s="39"/>
      <c r="BE13" s="39"/>
      <c r="BF13" s="40">
        <v>1490.4000244140625</v>
      </c>
      <c r="BG13" s="40">
        <v>333.48001098632812</v>
      </c>
      <c r="BH13" s="40">
        <v>497018.59375</v>
      </c>
      <c r="BI13" s="40">
        <v>892.4000244140625</v>
      </c>
      <c r="BJ13" s="40">
        <v>639.33001708984375</v>
      </c>
      <c r="BK13" s="40">
        <v>570538.0625</v>
      </c>
      <c r="BL13" s="40">
        <v>1490.4000244140625</v>
      </c>
      <c r="BM13" s="40">
        <v>471.83999633789062</v>
      </c>
      <c r="BN13" s="40">
        <v>703230.3125</v>
      </c>
      <c r="BO13" s="40">
        <v>892.4000244140625</v>
      </c>
      <c r="BP13" s="40">
        <v>728.3699951171875</v>
      </c>
      <c r="BQ13" s="40">
        <v>649997.375</v>
      </c>
      <c r="BR13" s="40">
        <v>1490.4000244140625</v>
      </c>
      <c r="BS13" s="40">
        <v>398.76998901367187</v>
      </c>
      <c r="BT13" s="40">
        <v>594326.8125</v>
      </c>
      <c r="BU13" s="40">
        <v>882.20001220703125</v>
      </c>
      <c r="BV13" s="40">
        <v>586.57000732421875</v>
      </c>
      <c r="BW13" s="40">
        <v>517472.0625</v>
      </c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40">
        <v>892.4000244140625</v>
      </c>
      <c r="CK13" s="40">
        <v>3041.75</v>
      </c>
      <c r="CL13" s="40">
        <v>2714457.75</v>
      </c>
      <c r="CM13" s="39"/>
      <c r="CN13" s="39"/>
      <c r="CO13" s="39"/>
      <c r="CP13" s="39"/>
      <c r="CQ13" s="39"/>
      <c r="CR13" s="39"/>
      <c r="CS13" s="40">
        <v>146.80000305175781</v>
      </c>
      <c r="CT13" s="40">
        <v>4653.93017578125</v>
      </c>
      <c r="CU13" s="40">
        <v>683196.9375</v>
      </c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40">
        <v>1</v>
      </c>
      <c r="DO13" s="40">
        <v>1308429.125</v>
      </c>
      <c r="DP13" s="40">
        <v>1308429.125</v>
      </c>
      <c r="DQ13" s="40">
        <v>1</v>
      </c>
      <c r="DR13" s="40">
        <v>291403.875</v>
      </c>
      <c r="DS13" s="40">
        <v>289193.75</v>
      </c>
      <c r="DT13" s="40">
        <v>1</v>
      </c>
      <c r="DU13" s="40">
        <v>953190.1875</v>
      </c>
      <c r="DV13" s="40">
        <v>945960.9375</v>
      </c>
    </row>
    <row r="14" spans="1:126" s="12" customFormat="1" ht="21" customHeight="1">
      <c r="A14" s="19" t="s">
        <v>177</v>
      </c>
      <c r="B14" s="19" t="s">
        <v>167</v>
      </c>
      <c r="C14" s="38" t="s">
        <v>84</v>
      </c>
      <c r="D14" s="39"/>
      <c r="E14" s="39"/>
      <c r="F14" s="39"/>
      <c r="G14" s="39"/>
      <c r="H14" s="39"/>
      <c r="I14" s="39"/>
      <c r="J14" s="40">
        <v>2327</v>
      </c>
      <c r="K14" s="40">
        <v>5526.97021484375</v>
      </c>
      <c r="L14" s="40">
        <v>12861259</v>
      </c>
      <c r="M14" s="39"/>
      <c r="N14" s="39"/>
      <c r="O14" s="39"/>
      <c r="P14" s="40">
        <v>144</v>
      </c>
      <c r="Q14" s="40">
        <v>9353.08984375</v>
      </c>
      <c r="R14" s="40">
        <v>1346845</v>
      </c>
      <c r="S14" s="40">
        <v>26</v>
      </c>
      <c r="T14" s="40">
        <v>32975.921875</v>
      </c>
      <c r="U14" s="40">
        <v>857373.9375</v>
      </c>
      <c r="V14" s="40">
        <v>48</v>
      </c>
      <c r="W14" s="40">
        <v>15844.2099609375</v>
      </c>
      <c r="X14" s="40">
        <v>760522.0625</v>
      </c>
      <c r="Y14" s="40">
        <v>28</v>
      </c>
      <c r="Z14" s="40">
        <v>14423.6396484375</v>
      </c>
      <c r="AA14" s="40">
        <v>403861.90625</v>
      </c>
      <c r="AB14" s="40">
        <v>2327</v>
      </c>
      <c r="AC14" s="40">
        <v>582.719970703125</v>
      </c>
      <c r="AD14" s="40">
        <v>1355989.5</v>
      </c>
      <c r="AE14" s="40">
        <v>919</v>
      </c>
      <c r="AF14" s="40">
        <v>6170.169921875</v>
      </c>
      <c r="AG14" s="40">
        <v>5670386</v>
      </c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40">
        <v>2699.300048828125</v>
      </c>
      <c r="AU14" s="40">
        <v>2293.7900390625</v>
      </c>
      <c r="AV14" s="40">
        <v>6191627.5</v>
      </c>
      <c r="AW14" s="40">
        <v>653.5999755859375</v>
      </c>
      <c r="AX14" s="40">
        <v>2293.719970703125</v>
      </c>
      <c r="AY14" s="40">
        <v>1499175.375</v>
      </c>
      <c r="AZ14" s="39"/>
      <c r="BA14" s="39"/>
      <c r="BB14" s="39"/>
      <c r="BC14" s="39"/>
      <c r="BD14" s="39"/>
      <c r="BE14" s="39"/>
      <c r="BF14" s="40">
        <v>2699.300048828125</v>
      </c>
      <c r="BG14" s="40">
        <v>641.1400146484375</v>
      </c>
      <c r="BH14" s="40">
        <v>1730629.25</v>
      </c>
      <c r="BI14" s="40">
        <v>653.5999755859375</v>
      </c>
      <c r="BJ14" s="40">
        <v>504.85000610351562</v>
      </c>
      <c r="BK14" s="40">
        <v>329969.96875</v>
      </c>
      <c r="BL14" s="40">
        <v>2699.300048828125</v>
      </c>
      <c r="BM14" s="40">
        <v>734.53997802734375</v>
      </c>
      <c r="BN14" s="40">
        <v>1982743.875</v>
      </c>
      <c r="BO14" s="40">
        <v>653.5999755859375</v>
      </c>
      <c r="BP14" s="40">
        <v>1005.25</v>
      </c>
      <c r="BQ14" s="40">
        <v>657031.375</v>
      </c>
      <c r="BR14" s="40">
        <v>2699.300048828125</v>
      </c>
      <c r="BS14" s="40">
        <v>514.6099853515625</v>
      </c>
      <c r="BT14" s="40">
        <v>1389086.75</v>
      </c>
      <c r="BU14" s="40">
        <v>827.5999755859375</v>
      </c>
      <c r="BV14" s="40">
        <v>700.1400146484375</v>
      </c>
      <c r="BW14" s="40">
        <v>579435.875</v>
      </c>
      <c r="BX14" s="39"/>
      <c r="BY14" s="39"/>
      <c r="BZ14" s="39"/>
      <c r="CA14" s="40">
        <v>2699.300048828125</v>
      </c>
      <c r="CB14" s="40">
        <v>525.5</v>
      </c>
      <c r="CC14" s="40">
        <v>1418482.125</v>
      </c>
      <c r="CD14" s="40">
        <v>2699.300048828125</v>
      </c>
      <c r="CE14" s="40">
        <v>490.77999877929687</v>
      </c>
      <c r="CF14" s="40">
        <v>1324762.5</v>
      </c>
      <c r="CG14" s="40">
        <v>2699.300048828125</v>
      </c>
      <c r="CH14" s="40">
        <v>604.219970703125</v>
      </c>
      <c r="CI14" s="40">
        <v>1630971</v>
      </c>
      <c r="CJ14" s="40">
        <v>653.5999755859375</v>
      </c>
      <c r="CK14" s="40">
        <v>3041.75</v>
      </c>
      <c r="CL14" s="40">
        <v>1988087.75</v>
      </c>
      <c r="CM14" s="39"/>
      <c r="CN14" s="39"/>
      <c r="CO14" s="39"/>
      <c r="CP14" s="39"/>
      <c r="CQ14" s="39"/>
      <c r="CR14" s="39"/>
      <c r="CS14" s="40">
        <v>181.83999633789062</v>
      </c>
      <c r="CT14" s="40">
        <v>4751.93017578125</v>
      </c>
      <c r="CU14" s="40">
        <v>864090.9375</v>
      </c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40">
        <v>1</v>
      </c>
      <c r="DR14" s="40">
        <v>951656.8125</v>
      </c>
      <c r="DS14" s="40">
        <v>959625.9375</v>
      </c>
      <c r="DT14" s="40">
        <v>1</v>
      </c>
      <c r="DU14" s="40">
        <v>3112896.25</v>
      </c>
      <c r="DV14" s="40">
        <v>3138963.25</v>
      </c>
    </row>
    <row r="15" spans="1:126" ht="27" customHeight="1">
      <c r="A15" s="13" t="s">
        <v>179</v>
      </c>
      <c r="B15" s="13" t="s">
        <v>167</v>
      </c>
      <c r="C15" s="38" t="s">
        <v>80</v>
      </c>
      <c r="D15" s="39"/>
      <c r="E15" s="39"/>
      <c r="F15" s="39"/>
      <c r="G15" s="39"/>
      <c r="H15" s="39"/>
      <c r="I15" s="39"/>
      <c r="J15" s="40">
        <v>2320</v>
      </c>
      <c r="K15" s="40">
        <v>5526.97021484375</v>
      </c>
      <c r="L15" s="40">
        <v>12822570</v>
      </c>
      <c r="M15" s="39"/>
      <c r="N15" s="39"/>
      <c r="O15" s="39"/>
      <c r="P15" s="40">
        <v>144</v>
      </c>
      <c r="Q15" s="40">
        <v>9353.08984375</v>
      </c>
      <c r="R15" s="40">
        <v>1346845</v>
      </c>
      <c r="S15" s="40">
        <v>32</v>
      </c>
      <c r="T15" s="40">
        <v>32975.921875</v>
      </c>
      <c r="U15" s="40">
        <v>1055229.5</v>
      </c>
      <c r="V15" s="40">
        <v>60</v>
      </c>
      <c r="W15" s="40">
        <v>15844.2099609375</v>
      </c>
      <c r="X15" s="40">
        <v>950652.625</v>
      </c>
      <c r="Y15" s="40">
        <v>29</v>
      </c>
      <c r="Z15" s="40">
        <v>14423.6396484375</v>
      </c>
      <c r="AA15" s="40">
        <v>418285.5625</v>
      </c>
      <c r="AB15" s="40">
        <v>2320</v>
      </c>
      <c r="AC15" s="40">
        <v>582.719970703125</v>
      </c>
      <c r="AD15" s="40">
        <v>1351910.375</v>
      </c>
      <c r="AE15" s="40">
        <v>916</v>
      </c>
      <c r="AF15" s="40">
        <v>6170.169921875</v>
      </c>
      <c r="AG15" s="40">
        <v>5651875.5</v>
      </c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40">
        <v>2682.199951171875</v>
      </c>
      <c r="AU15" s="40">
        <v>2293.7900390625</v>
      </c>
      <c r="AV15" s="40">
        <v>6152403.5</v>
      </c>
      <c r="AW15" s="40">
        <v>745.79998779296875</v>
      </c>
      <c r="AX15" s="40">
        <v>2293.719970703125</v>
      </c>
      <c r="AY15" s="40">
        <v>1710656.375</v>
      </c>
      <c r="AZ15" s="39"/>
      <c r="BA15" s="39"/>
      <c r="BB15" s="39"/>
      <c r="BC15" s="39"/>
      <c r="BD15" s="39"/>
      <c r="BE15" s="39"/>
      <c r="BF15" s="40">
        <v>2682.199951171875</v>
      </c>
      <c r="BG15" s="40">
        <v>641.1400146484375</v>
      </c>
      <c r="BH15" s="40">
        <v>1719665.75</v>
      </c>
      <c r="BI15" s="40">
        <v>745.79998779296875</v>
      </c>
      <c r="BJ15" s="40">
        <v>504.85000610351562</v>
      </c>
      <c r="BK15" s="40">
        <v>376517.125</v>
      </c>
      <c r="BL15" s="40">
        <v>2682.199951171875</v>
      </c>
      <c r="BM15" s="40">
        <v>734.53997802734375</v>
      </c>
      <c r="BN15" s="40">
        <v>1970183.25</v>
      </c>
      <c r="BO15" s="40">
        <v>745.79998779296875</v>
      </c>
      <c r="BP15" s="40">
        <v>1005.25</v>
      </c>
      <c r="BQ15" s="40">
        <v>749715.4375</v>
      </c>
      <c r="BR15" s="40">
        <v>2682.199951171875</v>
      </c>
      <c r="BS15" s="40">
        <v>514.6099853515625</v>
      </c>
      <c r="BT15" s="40">
        <v>1380287</v>
      </c>
      <c r="BU15" s="40">
        <v>827.0999755859375</v>
      </c>
      <c r="BV15" s="40">
        <v>700.1400146484375</v>
      </c>
      <c r="BW15" s="40">
        <v>579085.8125</v>
      </c>
      <c r="BX15" s="39"/>
      <c r="BY15" s="39"/>
      <c r="BZ15" s="39"/>
      <c r="CA15" s="40">
        <v>2682.199951171875</v>
      </c>
      <c r="CB15" s="40">
        <v>525.5</v>
      </c>
      <c r="CC15" s="40">
        <v>1409496.125</v>
      </c>
      <c r="CD15" s="40">
        <v>2682.199951171875</v>
      </c>
      <c r="CE15" s="40">
        <v>490.77999877929687</v>
      </c>
      <c r="CF15" s="40">
        <v>1316370.125</v>
      </c>
      <c r="CG15" s="40">
        <v>2682.199951171875</v>
      </c>
      <c r="CH15" s="40">
        <v>604.219970703125</v>
      </c>
      <c r="CI15" s="40">
        <v>1620638.875</v>
      </c>
      <c r="CJ15" s="40">
        <v>745.79998779296875</v>
      </c>
      <c r="CK15" s="40">
        <v>3041.75</v>
      </c>
      <c r="CL15" s="40">
        <v>2268537.25</v>
      </c>
      <c r="CM15" s="39"/>
      <c r="CN15" s="39"/>
      <c r="CO15" s="39"/>
      <c r="CP15" s="40">
        <v>127</v>
      </c>
      <c r="CQ15" s="40">
        <v>7248.64013671875</v>
      </c>
      <c r="CR15" s="40">
        <v>920577.25</v>
      </c>
      <c r="CS15" s="40">
        <v>182</v>
      </c>
      <c r="CT15" s="40">
        <v>4751.93017578125</v>
      </c>
      <c r="CU15" s="40">
        <v>864851.25</v>
      </c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40">
        <v>1</v>
      </c>
      <c r="DR15" s="40">
        <v>989796.3125</v>
      </c>
      <c r="DS15" s="40">
        <v>998018</v>
      </c>
      <c r="DT15" s="40">
        <v>1</v>
      </c>
      <c r="DU15" s="40">
        <v>3237651.5</v>
      </c>
      <c r="DV15" s="40">
        <v>3264544.75</v>
      </c>
    </row>
    <row r="16" spans="1:126">
      <c r="A16" s="13"/>
      <c r="B16" s="13"/>
      <c r="C16" s="38" t="s">
        <v>193</v>
      </c>
      <c r="D16" s="39"/>
      <c r="E16" s="39"/>
      <c r="F16" s="40">
        <v>4929079</v>
      </c>
      <c r="G16" s="39"/>
      <c r="H16" s="39"/>
      <c r="I16" s="40">
        <v>7922730</v>
      </c>
      <c r="J16" s="39"/>
      <c r="K16" s="39"/>
      <c r="L16" s="40">
        <v>25683830</v>
      </c>
      <c r="M16" s="39"/>
      <c r="N16" s="39"/>
      <c r="O16" s="40">
        <v>148355.875</v>
      </c>
      <c r="P16" s="39"/>
      <c r="Q16" s="39"/>
      <c r="R16" s="40">
        <v>5294597</v>
      </c>
      <c r="S16" s="39"/>
      <c r="T16" s="39"/>
      <c r="U16" s="40">
        <v>2704025.5</v>
      </c>
      <c r="V16" s="39"/>
      <c r="W16" s="39"/>
      <c r="X16" s="40">
        <v>2183807.5</v>
      </c>
      <c r="Y16" s="39"/>
      <c r="Z16" s="39"/>
      <c r="AA16" s="40">
        <v>1183459.625</v>
      </c>
      <c r="AB16" s="39"/>
      <c r="AC16" s="39"/>
      <c r="AD16" s="40">
        <v>7351179</v>
      </c>
      <c r="AE16" s="39"/>
      <c r="AF16" s="39"/>
      <c r="AG16" s="40">
        <v>13799585</v>
      </c>
      <c r="AH16" s="39"/>
      <c r="AI16" s="39"/>
      <c r="AJ16" s="40">
        <v>3195286.5</v>
      </c>
      <c r="AK16" s="39"/>
      <c r="AL16" s="39"/>
      <c r="AM16" s="40">
        <v>2238651.75</v>
      </c>
      <c r="AN16" s="39"/>
      <c r="AO16" s="39"/>
      <c r="AP16" s="40">
        <v>3460427</v>
      </c>
      <c r="AQ16" s="39"/>
      <c r="AR16" s="39"/>
      <c r="AS16" s="40">
        <v>99412.5</v>
      </c>
      <c r="AT16" s="39"/>
      <c r="AU16" s="39"/>
      <c r="AV16" s="40">
        <v>22140568</v>
      </c>
      <c r="AW16" s="39"/>
      <c r="AX16" s="39"/>
      <c r="AY16" s="40">
        <v>8396735</v>
      </c>
      <c r="AZ16" s="39"/>
      <c r="BA16" s="39"/>
      <c r="BB16" s="40">
        <v>290957.0625</v>
      </c>
      <c r="BC16" s="39"/>
      <c r="BD16" s="39"/>
      <c r="BE16" s="40">
        <v>5152380.5</v>
      </c>
      <c r="BF16" s="39"/>
      <c r="BG16" s="39"/>
      <c r="BH16" s="40">
        <v>4902868</v>
      </c>
      <c r="BI16" s="39"/>
      <c r="BJ16" s="39"/>
      <c r="BK16" s="40">
        <v>2095016.25</v>
      </c>
      <c r="BL16" s="39"/>
      <c r="BM16" s="39"/>
      <c r="BN16" s="40">
        <v>6341627</v>
      </c>
      <c r="BO16" s="39"/>
      <c r="BP16" s="39"/>
      <c r="BQ16" s="40">
        <v>3203631.75</v>
      </c>
      <c r="BR16" s="39"/>
      <c r="BS16" s="39"/>
      <c r="BT16" s="40">
        <v>4624596.5</v>
      </c>
      <c r="BU16" s="39"/>
      <c r="BV16" s="39"/>
      <c r="BW16" s="40">
        <v>2465181.25</v>
      </c>
      <c r="BX16" s="39"/>
      <c r="BY16" s="39"/>
      <c r="BZ16" s="40">
        <v>6988249.5</v>
      </c>
      <c r="CA16" s="39"/>
      <c r="CB16" s="39"/>
      <c r="CC16" s="40">
        <v>3280775.75</v>
      </c>
      <c r="CD16" s="39"/>
      <c r="CE16" s="39"/>
      <c r="CF16" s="40">
        <v>2641132.5</v>
      </c>
      <c r="CG16" s="39"/>
      <c r="CH16" s="39"/>
      <c r="CI16" s="40">
        <v>3674951.25</v>
      </c>
      <c r="CJ16" s="39"/>
      <c r="CK16" s="39"/>
      <c r="CL16" s="40">
        <v>8192345.5</v>
      </c>
      <c r="CM16" s="39"/>
      <c r="CN16" s="39"/>
      <c r="CO16" s="40">
        <v>36000</v>
      </c>
      <c r="CP16" s="39"/>
      <c r="CQ16" s="39"/>
      <c r="CR16" s="40">
        <v>1746922.25</v>
      </c>
      <c r="CS16" s="39"/>
      <c r="CT16" s="39"/>
      <c r="CU16" s="40">
        <v>3614012.5</v>
      </c>
      <c r="CV16" s="39"/>
      <c r="CW16" s="39"/>
      <c r="CX16" s="40">
        <v>13657868</v>
      </c>
      <c r="CY16" s="39"/>
      <c r="CZ16" s="39"/>
      <c r="DA16" s="40">
        <v>427080.375</v>
      </c>
      <c r="DB16" s="39"/>
      <c r="DC16" s="39"/>
      <c r="DD16" s="40">
        <v>13677968</v>
      </c>
      <c r="DE16" s="39"/>
      <c r="DF16" s="39"/>
      <c r="DG16" s="40">
        <v>980724.75</v>
      </c>
      <c r="DH16" s="39"/>
      <c r="DI16" s="39"/>
      <c r="DJ16" s="40">
        <v>2343009</v>
      </c>
      <c r="DK16" s="39"/>
      <c r="DL16" s="39"/>
      <c r="DM16" s="40">
        <v>1104000</v>
      </c>
      <c r="DN16" s="39"/>
      <c r="DO16" s="39"/>
      <c r="DP16" s="40">
        <v>1308429.125</v>
      </c>
      <c r="DQ16" s="39"/>
      <c r="DR16" s="39"/>
      <c r="DS16" s="40">
        <v>4354503</v>
      </c>
      <c r="DT16" s="39"/>
      <c r="DU16" s="39"/>
      <c r="DV16" s="40">
        <v>14243702</v>
      </c>
    </row>
    <row r="21" spans="116:118">
      <c r="DN21" s="20"/>
    </row>
    <row r="22" spans="116:118">
      <c r="DL22" s="20"/>
    </row>
  </sheetData>
  <mergeCells count="94">
    <mergeCell ref="DQ3:DS3"/>
    <mergeCell ref="DT3:DV3"/>
    <mergeCell ref="CY3:DA3"/>
    <mergeCell ref="DB3:DD3"/>
    <mergeCell ref="DE3:DG3"/>
    <mergeCell ref="DH3:DJ3"/>
    <mergeCell ref="DK3:DM3"/>
    <mergeCell ref="DN3:DP3"/>
    <mergeCell ref="CV3:CX3"/>
    <mergeCell ref="BO3:BQ3"/>
    <mergeCell ref="BR3:BT3"/>
    <mergeCell ref="BU3:BW3"/>
    <mergeCell ref="BX3:BZ3"/>
    <mergeCell ref="CA3:CC3"/>
    <mergeCell ref="CD3:CF3"/>
    <mergeCell ref="CG3:CI3"/>
    <mergeCell ref="CJ3:CL3"/>
    <mergeCell ref="CM3:CO3"/>
    <mergeCell ref="CP3:CR3"/>
    <mergeCell ref="CS3:CU3"/>
    <mergeCell ref="BL3:BN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DT2:DV2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DB2:DD2"/>
    <mergeCell ref="DE2:DG2"/>
    <mergeCell ref="DH2:DJ2"/>
    <mergeCell ref="DK2:DM2"/>
    <mergeCell ref="DN2:DP2"/>
    <mergeCell ref="DQ2:DS2"/>
    <mergeCell ref="BI2:BK2"/>
    <mergeCell ref="BL2:BN2"/>
    <mergeCell ref="CY2:DA2"/>
    <mergeCell ref="BR2:BT2"/>
    <mergeCell ref="BU2:BW2"/>
    <mergeCell ref="BX2:BZ2"/>
    <mergeCell ref="CA2:CC2"/>
    <mergeCell ref="CD2:CF2"/>
    <mergeCell ref="CG2:CI2"/>
    <mergeCell ref="CJ2:CL2"/>
    <mergeCell ref="CM2:CO2"/>
    <mergeCell ref="CP2:CR2"/>
    <mergeCell ref="CS2:CU2"/>
    <mergeCell ref="CV2:CX2"/>
    <mergeCell ref="DN1:DP1"/>
    <mergeCell ref="P2:R2"/>
    <mergeCell ref="S2:U2"/>
    <mergeCell ref="V2:X2"/>
    <mergeCell ref="Y2:AA2"/>
    <mergeCell ref="AB2:AD2"/>
    <mergeCell ref="BO2:BQ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DQ1:DS1"/>
    <mergeCell ref="DT1:DV1"/>
    <mergeCell ref="A1:A4"/>
    <mergeCell ref="B1:B4"/>
    <mergeCell ref="C1:C4"/>
    <mergeCell ref="D1:AD1"/>
    <mergeCell ref="AE1:AS1"/>
    <mergeCell ref="AT1:CI1"/>
    <mergeCell ref="D2:F2"/>
    <mergeCell ref="G2:I2"/>
    <mergeCell ref="J2:L2"/>
    <mergeCell ref="M2:O2"/>
    <mergeCell ref="AE2:AG2"/>
    <mergeCell ref="CJ1:CO1"/>
    <mergeCell ref="CP1:CU1"/>
    <mergeCell ref="CV1:D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6"/>
  <sheetViews>
    <sheetView tabSelected="1" topLeftCell="N18" zoomScale="40" zoomScaleNormal="40" workbookViewId="0">
      <selection activeCell="AK18" sqref="AK18:AM19"/>
    </sheetView>
  </sheetViews>
  <sheetFormatPr defaultRowHeight="15"/>
  <cols>
    <col min="1" max="1" width="12" style="21" customWidth="1"/>
    <col min="2" max="2" width="73.7109375" style="67" customWidth="1"/>
    <col min="3" max="3" width="11.42578125" style="21" hidden="1" customWidth="1"/>
    <col min="4" max="4" width="11.42578125" style="21" customWidth="1"/>
    <col min="5" max="5" width="10.42578125" style="66" customWidth="1"/>
    <col min="6" max="6" width="6.42578125" style="21" customWidth="1"/>
    <col min="7" max="7" width="7.5703125" style="21" customWidth="1"/>
    <col min="8" max="8" width="10.140625" style="21" customWidth="1"/>
    <col min="9" max="9" width="7.28515625" style="21" customWidth="1"/>
    <col min="10" max="10" width="18.7109375" style="21" customWidth="1"/>
    <col min="11" max="11" width="4.140625" style="21" customWidth="1"/>
    <col min="12" max="12" width="21.85546875" style="21" customWidth="1"/>
    <col min="13" max="13" width="13.28515625" style="21" customWidth="1"/>
    <col min="14" max="14" width="15.140625" style="21" customWidth="1"/>
    <col min="15" max="15" width="14.85546875" style="21" customWidth="1"/>
    <col min="16" max="16" width="13" style="21" customWidth="1"/>
    <col min="17" max="17" width="5.7109375" style="21" customWidth="1"/>
    <col min="18" max="18" width="13" style="21" customWidth="1"/>
    <col min="19" max="19" width="21.85546875" style="68" customWidth="1"/>
    <col min="20" max="20" width="28.28515625" style="69" customWidth="1"/>
    <col min="21" max="21" width="24.28515625" style="68" customWidth="1"/>
    <col min="22" max="22" width="11.85546875" style="68" customWidth="1"/>
    <col min="23" max="23" width="33.7109375" style="68" customWidth="1"/>
    <col min="24" max="24" width="22.85546875" style="68" customWidth="1"/>
    <col min="25" max="25" width="17.7109375" style="68" customWidth="1"/>
    <col min="26" max="26" width="29" style="68" customWidth="1"/>
    <col min="27" max="27" width="21" style="68" customWidth="1"/>
    <col min="28" max="28" width="14.85546875" style="68" customWidth="1"/>
    <col min="29" max="29" width="26.42578125" style="68" customWidth="1"/>
    <col min="30" max="30" width="21.7109375" style="68" customWidth="1"/>
    <col min="31" max="31" width="18.140625" style="68" customWidth="1"/>
    <col min="32" max="32" width="28.140625" style="68" customWidth="1"/>
    <col min="33" max="33" width="21.85546875" style="68" customWidth="1"/>
    <col min="34" max="34" width="12.28515625" style="68" customWidth="1"/>
    <col min="35" max="35" width="16.140625" style="68" customWidth="1"/>
    <col min="36" max="36" width="12" style="68" customWidth="1"/>
    <col min="37" max="37" width="14" style="68" customWidth="1"/>
    <col min="38" max="38" width="16.140625" style="68" customWidth="1"/>
    <col min="39" max="39" width="13.5703125" style="68" customWidth="1"/>
    <col min="40" max="40" width="18.5703125" style="68" customWidth="1"/>
    <col min="41" max="41" width="28.42578125" style="68" customWidth="1"/>
    <col min="42" max="42" width="25.7109375" style="68" customWidth="1"/>
    <col min="43" max="43" width="11.7109375" style="68" customWidth="1"/>
    <col min="44" max="44" width="14" style="68" customWidth="1"/>
    <col min="45" max="45" width="12.140625" style="68" customWidth="1"/>
    <col min="46" max="47" width="7.140625" style="68" customWidth="1"/>
    <col min="48" max="48" width="16.5703125" style="68" customWidth="1"/>
    <col min="49" max="49" width="7.7109375" style="68" customWidth="1"/>
    <col min="50" max="50" width="17.5703125" style="68" customWidth="1"/>
    <col min="51" max="51" width="9" style="68" customWidth="1"/>
    <col min="52" max="52" width="36.42578125" style="68" customWidth="1"/>
    <col min="53" max="53" width="9.42578125" style="68" customWidth="1"/>
    <col min="54" max="54" width="7.140625" style="68" customWidth="1"/>
    <col min="55" max="55" width="6.28515625" style="68" customWidth="1"/>
    <col min="56" max="56" width="33.7109375" style="68" customWidth="1"/>
    <col min="57" max="16384" width="9.140625" style="21"/>
  </cols>
  <sheetData>
    <row r="1" spans="1:56" s="74" customFormat="1" ht="26.25" customHeight="1">
      <c r="B1" s="75"/>
      <c r="E1" s="76"/>
      <c r="S1" s="77"/>
      <c r="T1" s="78"/>
      <c r="U1" s="77"/>
      <c r="V1" s="77"/>
      <c r="W1" s="77"/>
      <c r="X1" s="79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</row>
    <row r="2" spans="1:56" s="74" customFormat="1" ht="15" customHeight="1">
      <c r="B2" s="75"/>
      <c r="E2" s="76"/>
      <c r="S2" s="77"/>
      <c r="T2" s="78"/>
      <c r="U2" s="77"/>
      <c r="V2" s="77"/>
      <c r="W2" s="77"/>
      <c r="X2" s="80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</row>
    <row r="3" spans="1:56" s="74" customFormat="1" ht="25.5">
      <c r="B3" s="75"/>
      <c r="E3" s="76"/>
      <c r="S3" s="77"/>
      <c r="T3" s="78"/>
      <c r="U3" s="77"/>
      <c r="V3" s="77"/>
      <c r="W3" s="77"/>
      <c r="X3" s="80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</row>
    <row r="4" spans="1:56" s="74" customFormat="1" ht="23.25" customHeight="1">
      <c r="B4" s="76"/>
      <c r="E4" s="76"/>
      <c r="S4" s="77"/>
      <c r="T4" s="78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</row>
    <row r="5" spans="1:56" s="74" customFormat="1" ht="26.25" hidden="1">
      <c r="A5" s="81"/>
      <c r="B5" s="82"/>
      <c r="C5" s="81"/>
      <c r="D5" s="81"/>
      <c r="E5" s="83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4"/>
      <c r="T5" s="85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</row>
    <row r="6" spans="1:56" s="74" customFormat="1" ht="18.75" hidden="1" customHeight="1">
      <c r="A6" s="81"/>
      <c r="B6" s="82"/>
      <c r="C6" s="81"/>
      <c r="D6" s="81"/>
      <c r="E6" s="83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4"/>
      <c r="T6" s="85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</row>
    <row r="7" spans="1:56" s="74" customFormat="1" ht="140.25" customHeight="1">
      <c r="A7" s="81"/>
      <c r="B7" s="82"/>
      <c r="C7" s="81"/>
      <c r="D7" s="81"/>
      <c r="E7" s="83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4"/>
      <c r="T7" s="85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220" t="s">
        <v>357</v>
      </c>
      <c r="BB7" s="220"/>
      <c r="BC7" s="220"/>
      <c r="BD7" s="220"/>
    </row>
    <row r="8" spans="1:56" s="74" customFormat="1" ht="15" customHeight="1">
      <c r="A8" s="221" t="s">
        <v>350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</row>
    <row r="9" spans="1:56" s="74" customFormat="1" ht="15" customHeigh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</row>
    <row r="10" spans="1:56" s="74" customFormat="1" ht="15" customHeigh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</row>
    <row r="11" spans="1:56" s="74" customFormat="1" ht="15" customHeight="1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</row>
    <row r="12" spans="1:56" s="74" customFormat="1" ht="15" customHeight="1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</row>
    <row r="13" spans="1:56" s="74" customFormat="1" ht="17.25" customHeight="1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</row>
    <row r="14" spans="1:56" s="74" customFormat="1" ht="15" customHeight="1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</row>
    <row r="15" spans="1:56" s="74" customFormat="1" ht="15" customHeight="1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</row>
    <row r="16" spans="1:56" s="74" customFormat="1" ht="2.25" customHeight="1">
      <c r="A16" s="86"/>
      <c r="B16" s="87"/>
      <c r="C16" s="86"/>
      <c r="D16" s="86"/>
      <c r="E16" s="87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8"/>
      <c r="T16" s="89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</row>
    <row r="17" spans="1:56" s="74" customFormat="1" ht="134.25" customHeight="1">
      <c r="A17" s="222" t="s">
        <v>19</v>
      </c>
      <c r="B17" s="222" t="s">
        <v>0</v>
      </c>
      <c r="C17" s="222" t="s">
        <v>14</v>
      </c>
      <c r="D17" s="222" t="s">
        <v>14</v>
      </c>
      <c r="E17" s="222" t="s">
        <v>1</v>
      </c>
      <c r="F17" s="222" t="s">
        <v>2</v>
      </c>
      <c r="G17" s="222" t="s">
        <v>3</v>
      </c>
      <c r="H17" s="225" t="s">
        <v>11</v>
      </c>
      <c r="I17" s="226"/>
      <c r="J17" s="226"/>
      <c r="K17" s="227"/>
      <c r="L17" s="222" t="s">
        <v>20</v>
      </c>
      <c r="M17" s="225" t="s">
        <v>21</v>
      </c>
      <c r="N17" s="226"/>
      <c r="O17" s="227"/>
      <c r="P17" s="222" t="s">
        <v>22</v>
      </c>
      <c r="Q17" s="222" t="s">
        <v>23</v>
      </c>
      <c r="R17" s="222" t="s">
        <v>24</v>
      </c>
      <c r="S17" s="228" t="s">
        <v>25</v>
      </c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30"/>
      <c r="AN17" s="228" t="s">
        <v>29</v>
      </c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30"/>
      <c r="AZ17" s="241" t="s">
        <v>27</v>
      </c>
      <c r="BA17" s="242"/>
      <c r="BB17" s="242"/>
      <c r="BC17" s="242"/>
      <c r="BD17" s="243"/>
    </row>
    <row r="18" spans="1:56" s="74" customFormat="1" ht="15.75" customHeight="1">
      <c r="A18" s="223"/>
      <c r="B18" s="223"/>
      <c r="C18" s="223"/>
      <c r="D18" s="223"/>
      <c r="E18" s="223"/>
      <c r="F18" s="223"/>
      <c r="G18" s="223"/>
      <c r="H18" s="222" t="s">
        <v>4</v>
      </c>
      <c r="I18" s="225" t="s">
        <v>6</v>
      </c>
      <c r="J18" s="226"/>
      <c r="K18" s="227"/>
      <c r="L18" s="223"/>
      <c r="M18" s="222" t="s">
        <v>4</v>
      </c>
      <c r="N18" s="222" t="s">
        <v>26</v>
      </c>
      <c r="O18" s="222" t="s">
        <v>5</v>
      </c>
      <c r="P18" s="223"/>
      <c r="Q18" s="223"/>
      <c r="R18" s="223"/>
      <c r="S18" s="231" t="s">
        <v>33</v>
      </c>
      <c r="T18" s="232"/>
      <c r="U18" s="233"/>
      <c r="V18" s="231" t="s">
        <v>34</v>
      </c>
      <c r="W18" s="232"/>
      <c r="X18" s="233"/>
      <c r="Y18" s="231" t="s">
        <v>35</v>
      </c>
      <c r="Z18" s="232"/>
      <c r="AA18" s="233"/>
      <c r="AB18" s="231" t="s">
        <v>36</v>
      </c>
      <c r="AC18" s="232"/>
      <c r="AD18" s="233"/>
      <c r="AE18" s="231" t="s">
        <v>37</v>
      </c>
      <c r="AF18" s="232"/>
      <c r="AG18" s="233"/>
      <c r="AH18" s="231" t="s">
        <v>38</v>
      </c>
      <c r="AI18" s="232"/>
      <c r="AJ18" s="233"/>
      <c r="AK18" s="231" t="s">
        <v>39</v>
      </c>
      <c r="AL18" s="232"/>
      <c r="AM18" s="233"/>
      <c r="AN18" s="231" t="s">
        <v>40</v>
      </c>
      <c r="AO18" s="232"/>
      <c r="AP18" s="233"/>
      <c r="AQ18" s="214" t="s">
        <v>41</v>
      </c>
      <c r="AR18" s="215"/>
      <c r="AS18" s="216"/>
      <c r="AT18" s="214" t="s">
        <v>42</v>
      </c>
      <c r="AU18" s="215"/>
      <c r="AV18" s="216"/>
      <c r="AW18" s="214" t="s">
        <v>43</v>
      </c>
      <c r="AX18" s="215"/>
      <c r="AY18" s="216"/>
      <c r="AZ18" s="239" t="s">
        <v>4</v>
      </c>
      <c r="BA18" s="241" t="s">
        <v>6</v>
      </c>
      <c r="BB18" s="242"/>
      <c r="BC18" s="242"/>
      <c r="BD18" s="243"/>
    </row>
    <row r="19" spans="1:56" s="92" customFormat="1" ht="243" customHeight="1">
      <c r="A19" s="224"/>
      <c r="B19" s="224"/>
      <c r="C19" s="224"/>
      <c r="D19" s="224"/>
      <c r="E19" s="224"/>
      <c r="F19" s="224"/>
      <c r="G19" s="224"/>
      <c r="H19" s="224"/>
      <c r="I19" s="90" t="s">
        <v>12</v>
      </c>
      <c r="J19" s="90" t="s">
        <v>13</v>
      </c>
      <c r="K19" s="90" t="s">
        <v>15</v>
      </c>
      <c r="L19" s="224"/>
      <c r="M19" s="224"/>
      <c r="N19" s="224"/>
      <c r="O19" s="224"/>
      <c r="P19" s="224"/>
      <c r="Q19" s="224"/>
      <c r="R19" s="224"/>
      <c r="S19" s="234"/>
      <c r="T19" s="235"/>
      <c r="U19" s="236"/>
      <c r="V19" s="234"/>
      <c r="W19" s="235"/>
      <c r="X19" s="236"/>
      <c r="Y19" s="234"/>
      <c r="Z19" s="235"/>
      <c r="AA19" s="236"/>
      <c r="AB19" s="234"/>
      <c r="AC19" s="235"/>
      <c r="AD19" s="236"/>
      <c r="AE19" s="234"/>
      <c r="AF19" s="235"/>
      <c r="AG19" s="236"/>
      <c r="AH19" s="234"/>
      <c r="AI19" s="235"/>
      <c r="AJ19" s="236"/>
      <c r="AK19" s="234"/>
      <c r="AL19" s="235"/>
      <c r="AM19" s="236"/>
      <c r="AN19" s="234"/>
      <c r="AO19" s="235"/>
      <c r="AP19" s="236"/>
      <c r="AQ19" s="217"/>
      <c r="AR19" s="218"/>
      <c r="AS19" s="219"/>
      <c r="AT19" s="217"/>
      <c r="AU19" s="218"/>
      <c r="AV19" s="219"/>
      <c r="AW19" s="217"/>
      <c r="AX19" s="218"/>
      <c r="AY19" s="219"/>
      <c r="AZ19" s="240"/>
      <c r="BA19" s="91" t="s">
        <v>30</v>
      </c>
      <c r="BB19" s="91" t="s">
        <v>31</v>
      </c>
      <c r="BC19" s="91" t="s">
        <v>7</v>
      </c>
      <c r="BD19" s="91" t="s">
        <v>16</v>
      </c>
    </row>
    <row r="20" spans="1:56" s="74" customFormat="1" ht="72.75" customHeight="1">
      <c r="A20" s="90"/>
      <c r="B20" s="90"/>
      <c r="C20" s="90"/>
      <c r="D20" s="90"/>
      <c r="E20" s="90"/>
      <c r="F20" s="90"/>
      <c r="G20" s="90"/>
      <c r="H20" s="90" t="s">
        <v>10</v>
      </c>
      <c r="I20" s="90" t="s">
        <v>10</v>
      </c>
      <c r="J20" s="90" t="s">
        <v>10</v>
      </c>
      <c r="K20" s="90" t="s">
        <v>10</v>
      </c>
      <c r="L20" s="90" t="s">
        <v>28</v>
      </c>
      <c r="M20" s="90" t="s">
        <v>28</v>
      </c>
      <c r="N20" s="90"/>
      <c r="O20" s="90" t="s">
        <v>28</v>
      </c>
      <c r="P20" s="90" t="s">
        <v>8</v>
      </c>
      <c r="Q20" s="90"/>
      <c r="R20" s="90"/>
      <c r="S20" s="91" t="s">
        <v>28</v>
      </c>
      <c r="T20" s="93" t="s">
        <v>9</v>
      </c>
      <c r="U20" s="91" t="s">
        <v>44</v>
      </c>
      <c r="V20" s="91" t="s">
        <v>10</v>
      </c>
      <c r="W20" s="91" t="s">
        <v>9</v>
      </c>
      <c r="X20" s="91" t="s">
        <v>44</v>
      </c>
      <c r="Y20" s="91" t="s">
        <v>28</v>
      </c>
      <c r="Z20" s="91" t="s">
        <v>9</v>
      </c>
      <c r="AA20" s="91" t="s">
        <v>44</v>
      </c>
      <c r="AB20" s="91" t="s">
        <v>28</v>
      </c>
      <c r="AC20" s="91" t="s">
        <v>9</v>
      </c>
      <c r="AD20" s="91" t="s">
        <v>44</v>
      </c>
      <c r="AE20" s="91" t="s">
        <v>28</v>
      </c>
      <c r="AF20" s="91" t="s">
        <v>9</v>
      </c>
      <c r="AG20" s="91" t="s">
        <v>44</v>
      </c>
      <c r="AH20" s="91" t="s">
        <v>28</v>
      </c>
      <c r="AI20" s="91" t="s">
        <v>9</v>
      </c>
      <c r="AJ20" s="91" t="s">
        <v>44</v>
      </c>
      <c r="AK20" s="91" t="s">
        <v>45</v>
      </c>
      <c r="AL20" s="91" t="s">
        <v>9</v>
      </c>
      <c r="AM20" s="91" t="s">
        <v>44</v>
      </c>
      <c r="AN20" s="91" t="s">
        <v>28</v>
      </c>
      <c r="AO20" s="91" t="s">
        <v>9</v>
      </c>
      <c r="AP20" s="91" t="s">
        <v>44</v>
      </c>
      <c r="AQ20" s="91" t="s">
        <v>28</v>
      </c>
      <c r="AR20" s="91" t="s">
        <v>9</v>
      </c>
      <c r="AS20" s="91" t="s">
        <v>44</v>
      </c>
      <c r="AT20" s="91" t="s">
        <v>28</v>
      </c>
      <c r="AU20" s="91" t="s">
        <v>9</v>
      </c>
      <c r="AV20" s="91" t="s">
        <v>44</v>
      </c>
      <c r="AW20" s="91" t="s">
        <v>10</v>
      </c>
      <c r="AX20" s="91" t="s">
        <v>9</v>
      </c>
      <c r="AY20" s="91" t="s">
        <v>44</v>
      </c>
      <c r="AZ20" s="91" t="s">
        <v>9</v>
      </c>
      <c r="BA20" s="91" t="s">
        <v>9</v>
      </c>
      <c r="BB20" s="91" t="s">
        <v>9</v>
      </c>
      <c r="BC20" s="91" t="s">
        <v>9</v>
      </c>
      <c r="BD20" s="91" t="s">
        <v>9</v>
      </c>
    </row>
    <row r="21" spans="1:56" s="74" customFormat="1" ht="50.1" customHeight="1">
      <c r="A21" s="90">
        <v>1</v>
      </c>
      <c r="B21" s="90">
        <v>2</v>
      </c>
      <c r="C21" s="90">
        <v>3</v>
      </c>
      <c r="D21" s="90"/>
      <c r="E21" s="90">
        <v>4</v>
      </c>
      <c r="F21" s="90">
        <v>5</v>
      </c>
      <c r="G21" s="90">
        <v>6</v>
      </c>
      <c r="H21" s="90">
        <v>7</v>
      </c>
      <c r="I21" s="90">
        <v>8</v>
      </c>
      <c r="J21" s="90">
        <v>9</v>
      </c>
      <c r="K21" s="90">
        <v>10</v>
      </c>
      <c r="L21" s="90">
        <v>11</v>
      </c>
      <c r="M21" s="90">
        <v>12</v>
      </c>
      <c r="N21" s="90">
        <v>13</v>
      </c>
      <c r="O21" s="90">
        <v>14</v>
      </c>
      <c r="P21" s="90">
        <v>15</v>
      </c>
      <c r="Q21" s="90">
        <v>16</v>
      </c>
      <c r="R21" s="90">
        <v>17</v>
      </c>
      <c r="S21" s="91">
        <v>18</v>
      </c>
      <c r="T21" s="93">
        <v>19</v>
      </c>
      <c r="U21" s="91">
        <v>20</v>
      </c>
      <c r="V21" s="91">
        <v>21</v>
      </c>
      <c r="W21" s="91">
        <v>22</v>
      </c>
      <c r="X21" s="91">
        <v>23</v>
      </c>
      <c r="Y21" s="91">
        <v>24</v>
      </c>
      <c r="Z21" s="91">
        <v>25</v>
      </c>
      <c r="AA21" s="91">
        <v>26</v>
      </c>
      <c r="AB21" s="91">
        <v>27</v>
      </c>
      <c r="AC21" s="91">
        <v>28</v>
      </c>
      <c r="AD21" s="91">
        <v>29</v>
      </c>
      <c r="AE21" s="91">
        <v>30</v>
      </c>
      <c r="AF21" s="91">
        <v>31</v>
      </c>
      <c r="AG21" s="91">
        <v>32</v>
      </c>
      <c r="AH21" s="91">
        <v>33</v>
      </c>
      <c r="AI21" s="91">
        <v>34</v>
      </c>
      <c r="AJ21" s="91">
        <v>35</v>
      </c>
      <c r="AK21" s="91">
        <v>36</v>
      </c>
      <c r="AL21" s="91">
        <v>37</v>
      </c>
      <c r="AM21" s="91">
        <v>38</v>
      </c>
      <c r="AN21" s="91">
        <v>39</v>
      </c>
      <c r="AO21" s="91">
        <v>40</v>
      </c>
      <c r="AP21" s="91">
        <v>41</v>
      </c>
      <c r="AQ21" s="91">
        <v>42</v>
      </c>
      <c r="AR21" s="91">
        <v>43</v>
      </c>
      <c r="AS21" s="91">
        <v>44</v>
      </c>
      <c r="AT21" s="91">
        <v>45</v>
      </c>
      <c r="AU21" s="91">
        <v>46</v>
      </c>
      <c r="AV21" s="91">
        <v>47</v>
      </c>
      <c r="AW21" s="91">
        <v>48</v>
      </c>
      <c r="AX21" s="91">
        <v>49</v>
      </c>
      <c r="AY21" s="91">
        <v>50</v>
      </c>
      <c r="AZ21" s="91">
        <v>51</v>
      </c>
      <c r="BA21" s="91">
        <v>52</v>
      </c>
      <c r="BB21" s="91">
        <v>53</v>
      </c>
      <c r="BC21" s="91">
        <v>54</v>
      </c>
      <c r="BD21" s="91">
        <v>55</v>
      </c>
    </row>
    <row r="22" spans="1:56" s="98" customFormat="1" ht="50.1" customHeight="1">
      <c r="A22" s="244" t="s">
        <v>32</v>
      </c>
      <c r="B22" s="245"/>
      <c r="C22" s="245"/>
      <c r="D22" s="245"/>
      <c r="E22" s="245"/>
      <c r="F22" s="245"/>
      <c r="G22" s="245"/>
      <c r="H22" s="245"/>
      <c r="I22" s="246"/>
      <c r="J22" s="94"/>
      <c r="K22" s="94"/>
      <c r="L22" s="94"/>
      <c r="M22" s="94"/>
      <c r="N22" s="94"/>
      <c r="O22" s="94"/>
      <c r="P22" s="94"/>
      <c r="Q22" s="94"/>
      <c r="R22" s="94"/>
      <c r="S22" s="95">
        <v>74913.72</v>
      </c>
      <c r="T22" s="95">
        <v>171380950.02000001</v>
      </c>
      <c r="U22" s="96"/>
      <c r="V22" s="96">
        <v>41</v>
      </c>
      <c r="W22" s="95">
        <v>180840869.09999999</v>
      </c>
      <c r="X22" s="96"/>
      <c r="Y22" s="96">
        <v>9650.5400000000009</v>
      </c>
      <c r="Z22" s="95" t="s">
        <v>356</v>
      </c>
      <c r="AA22" s="96"/>
      <c r="AB22" s="96">
        <f>SUM(AB24:AB44)</f>
        <v>1261</v>
      </c>
      <c r="AC22" s="96">
        <f>SUM(AC24:AC44)</f>
        <v>4128766.2</v>
      </c>
      <c r="AD22" s="96"/>
      <c r="AE22" s="97">
        <v>16093</v>
      </c>
      <c r="AF22" s="95">
        <f>AF28+AF32+AF37+AF38+AF45</f>
        <v>97128666.810000002</v>
      </c>
      <c r="AG22" s="96"/>
      <c r="AH22" s="96">
        <f>SUM(AH24:AH44)</f>
        <v>0</v>
      </c>
      <c r="AI22" s="96">
        <f>SUM(AI24:AI44)</f>
        <v>0</v>
      </c>
      <c r="AJ22" s="96"/>
      <c r="AK22" s="96">
        <f>SUM(AK24:AK44)</f>
        <v>0</v>
      </c>
      <c r="AL22" s="96">
        <f>SUM(AL24:AL44)</f>
        <v>0</v>
      </c>
      <c r="AM22" s="96"/>
      <c r="AN22" s="95">
        <v>2568</v>
      </c>
      <c r="AO22" s="95">
        <v>18099822.649999999</v>
      </c>
      <c r="AP22" s="96"/>
      <c r="AQ22" s="96">
        <f>SUM(AQ24:AQ44)</f>
        <v>0</v>
      </c>
      <c r="AR22" s="96">
        <f>SUM(AR24:AR44)</f>
        <v>0</v>
      </c>
      <c r="AS22" s="96"/>
      <c r="AT22" s="96">
        <f>SUM(AT24:AT44)</f>
        <v>0</v>
      </c>
      <c r="AU22" s="96">
        <f>SUM(AU24:AU44)</f>
        <v>0</v>
      </c>
      <c r="AV22" s="96"/>
      <c r="AW22" s="96">
        <f>SUM(AW24:AW44)</f>
        <v>0</v>
      </c>
      <c r="AX22" s="96">
        <f>SUM(AX24:AX44)</f>
        <v>0</v>
      </c>
      <c r="AY22" s="96"/>
      <c r="AZ22" s="95">
        <v>548952998.78999996</v>
      </c>
      <c r="BA22" s="96">
        <f>SUM(BA24:BA44)</f>
        <v>0</v>
      </c>
      <c r="BB22" s="96">
        <f>SUM(BB24:BB44)</f>
        <v>0</v>
      </c>
      <c r="BC22" s="96">
        <f>SUM(BC24:BC44)</f>
        <v>0</v>
      </c>
      <c r="BD22" s="95">
        <f>AZ22</f>
        <v>548952998.78999996</v>
      </c>
    </row>
    <row r="23" spans="1:56" s="105" customFormat="1" ht="50.1" customHeight="1">
      <c r="A23" s="99"/>
      <c r="B23" s="100" t="s">
        <v>351</v>
      </c>
      <c r="C23" s="100"/>
      <c r="D23" s="100"/>
      <c r="E23" s="101"/>
      <c r="F23" s="101"/>
      <c r="G23" s="101"/>
      <c r="H23" s="101"/>
      <c r="I23" s="102"/>
      <c r="J23" s="103"/>
      <c r="K23" s="103"/>
      <c r="L23" s="103"/>
      <c r="M23" s="103"/>
      <c r="N23" s="103"/>
      <c r="O23" s="103"/>
      <c r="P23" s="103"/>
      <c r="Q23" s="103"/>
      <c r="R23" s="103"/>
      <c r="S23" s="95"/>
      <c r="T23" s="104"/>
      <c r="U23" s="95"/>
      <c r="V23" s="97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7"/>
      <c r="AX23" s="95"/>
      <c r="AY23" s="95"/>
      <c r="AZ23" s="95"/>
      <c r="BA23" s="95"/>
      <c r="BB23" s="95"/>
      <c r="BC23" s="95"/>
      <c r="BD23" s="104"/>
    </row>
    <row r="24" spans="1:56" s="116" customFormat="1" ht="50.1" customHeight="1">
      <c r="A24" s="106">
        <v>1</v>
      </c>
      <c r="B24" s="247" t="s">
        <v>304</v>
      </c>
      <c r="C24" s="248"/>
      <c r="D24" s="107">
        <v>1968</v>
      </c>
      <c r="E24" s="106" t="s">
        <v>354</v>
      </c>
      <c r="F24" s="108">
        <v>5</v>
      </c>
      <c r="G24" s="108">
        <v>4</v>
      </c>
      <c r="H24" s="108">
        <v>80</v>
      </c>
      <c r="I24" s="108">
        <v>0</v>
      </c>
      <c r="J24" s="106">
        <v>0</v>
      </c>
      <c r="K24" s="106">
        <v>0</v>
      </c>
      <c r="L24" s="109">
        <v>3220.7</v>
      </c>
      <c r="M24" s="109">
        <v>2102.06</v>
      </c>
      <c r="N24" s="110">
        <v>0</v>
      </c>
      <c r="O24" s="110">
        <v>2102.1</v>
      </c>
      <c r="P24" s="111">
        <v>200</v>
      </c>
      <c r="Q24" s="106" t="s">
        <v>271</v>
      </c>
      <c r="R24" s="106" t="s">
        <v>271</v>
      </c>
      <c r="S24" s="112"/>
      <c r="T24" s="113"/>
      <c r="U24" s="114"/>
      <c r="V24" s="115"/>
      <c r="W24" s="115"/>
      <c r="X24" s="115"/>
      <c r="Y24" s="112"/>
      <c r="Z24" s="112"/>
      <c r="AA24" s="114"/>
      <c r="AB24" s="115">
        <v>861</v>
      </c>
      <c r="AC24" s="112">
        <v>2819086.2</v>
      </c>
      <c r="AD24" s="138">
        <v>45291</v>
      </c>
      <c r="AE24" s="112"/>
      <c r="AF24" s="112"/>
      <c r="AG24" s="114"/>
      <c r="AH24" s="115"/>
      <c r="AI24" s="112"/>
      <c r="AJ24" s="115"/>
      <c r="AK24" s="115"/>
      <c r="AL24" s="115"/>
      <c r="AM24" s="115"/>
      <c r="AN24" s="112"/>
      <c r="AO24" s="112"/>
      <c r="AP24" s="114"/>
      <c r="AQ24" s="115"/>
      <c r="AR24" s="115"/>
      <c r="AS24" s="115"/>
      <c r="AT24" s="115"/>
      <c r="AU24" s="115"/>
      <c r="AV24" s="115"/>
      <c r="AW24" s="115"/>
      <c r="AX24" s="112"/>
      <c r="AY24" s="115"/>
      <c r="AZ24" s="112">
        <f>AC24</f>
        <v>2819086.2</v>
      </c>
      <c r="BA24" s="112"/>
      <c r="BB24" s="112"/>
      <c r="BC24" s="112"/>
      <c r="BD24" s="113">
        <f t="shared" ref="BD24:BD42" si="0">AZ24</f>
        <v>2819086.2</v>
      </c>
    </row>
    <row r="25" spans="1:56" s="116" customFormat="1" ht="50.1" customHeight="1">
      <c r="A25" s="106">
        <v>2</v>
      </c>
      <c r="B25" s="237" t="s">
        <v>305</v>
      </c>
      <c r="C25" s="238"/>
      <c r="D25" s="117">
        <v>1986</v>
      </c>
      <c r="E25" s="106" t="s">
        <v>354</v>
      </c>
      <c r="F25" s="108">
        <v>3</v>
      </c>
      <c r="G25" s="108">
        <v>2</v>
      </c>
      <c r="H25" s="108">
        <v>24</v>
      </c>
      <c r="I25" s="108">
        <v>0</v>
      </c>
      <c r="J25" s="106">
        <v>0</v>
      </c>
      <c r="K25" s="106">
        <v>0</v>
      </c>
      <c r="L25" s="109">
        <v>1158.5899999999999</v>
      </c>
      <c r="M25" s="109">
        <v>1065.5899999999999</v>
      </c>
      <c r="N25" s="110">
        <v>0</v>
      </c>
      <c r="O25" s="110">
        <v>1065.5999999999999</v>
      </c>
      <c r="P25" s="111">
        <v>57</v>
      </c>
      <c r="Q25" s="106" t="s">
        <v>271</v>
      </c>
      <c r="R25" s="106" t="s">
        <v>271</v>
      </c>
      <c r="S25" s="112"/>
      <c r="T25" s="113"/>
      <c r="U25" s="114"/>
      <c r="V25" s="115"/>
      <c r="W25" s="115"/>
      <c r="X25" s="115"/>
      <c r="Y25" s="112"/>
      <c r="Z25" s="112"/>
      <c r="AA25" s="114"/>
      <c r="AB25" s="118">
        <v>400</v>
      </c>
      <c r="AC25" s="112">
        <v>1309680</v>
      </c>
      <c r="AD25" s="138">
        <v>45291</v>
      </c>
      <c r="AE25" s="112"/>
      <c r="AF25" s="112"/>
      <c r="AG25" s="114"/>
      <c r="AH25" s="115"/>
      <c r="AI25" s="112"/>
      <c r="AJ25" s="115"/>
      <c r="AK25" s="115"/>
      <c r="AL25" s="115"/>
      <c r="AM25" s="115"/>
      <c r="AN25" s="112"/>
      <c r="AO25" s="112"/>
      <c r="AP25" s="114"/>
      <c r="AQ25" s="115"/>
      <c r="AR25" s="115"/>
      <c r="AS25" s="115"/>
      <c r="AT25" s="115"/>
      <c r="AU25" s="115"/>
      <c r="AV25" s="115"/>
      <c r="AW25" s="115"/>
      <c r="AX25" s="112"/>
      <c r="AY25" s="115"/>
      <c r="AZ25" s="112">
        <f>AC25</f>
        <v>1309680</v>
      </c>
      <c r="BA25" s="112"/>
      <c r="BB25" s="112"/>
      <c r="BC25" s="112"/>
      <c r="BD25" s="113">
        <f t="shared" si="0"/>
        <v>1309680</v>
      </c>
    </row>
    <row r="26" spans="1:56" s="116" customFormat="1" ht="50.1" customHeight="1">
      <c r="A26" s="106">
        <v>3</v>
      </c>
      <c r="B26" s="237" t="s">
        <v>306</v>
      </c>
      <c r="C26" s="238"/>
      <c r="D26" s="117">
        <v>1960</v>
      </c>
      <c r="E26" s="106" t="s">
        <v>354</v>
      </c>
      <c r="F26" s="108">
        <v>2</v>
      </c>
      <c r="G26" s="108">
        <v>1</v>
      </c>
      <c r="H26" s="108">
        <v>7</v>
      </c>
      <c r="I26" s="108">
        <v>0</v>
      </c>
      <c r="J26" s="106">
        <v>0</v>
      </c>
      <c r="K26" s="106">
        <v>7</v>
      </c>
      <c r="L26" s="109">
        <v>382.9</v>
      </c>
      <c r="M26" s="119">
        <v>220.8</v>
      </c>
      <c r="N26" s="110">
        <v>0</v>
      </c>
      <c r="O26" s="110">
        <v>0</v>
      </c>
      <c r="P26" s="111">
        <v>25</v>
      </c>
      <c r="Q26" s="106" t="s">
        <v>271</v>
      </c>
      <c r="R26" s="106" t="s">
        <v>271</v>
      </c>
      <c r="S26" s="115"/>
      <c r="T26" s="113"/>
      <c r="U26" s="115"/>
      <c r="V26" s="115"/>
      <c r="W26" s="115"/>
      <c r="X26" s="115"/>
      <c r="Y26" s="115">
        <v>361</v>
      </c>
      <c r="Z26" s="118">
        <v>3751581.38</v>
      </c>
      <c r="AA26" s="138">
        <v>45291</v>
      </c>
      <c r="AB26" s="115"/>
      <c r="AC26" s="112"/>
      <c r="AD26" s="115"/>
      <c r="AE26" s="115"/>
      <c r="AF26" s="112"/>
      <c r="AG26" s="115"/>
      <c r="AH26" s="115"/>
      <c r="AI26" s="112"/>
      <c r="AJ26" s="115"/>
      <c r="AK26" s="112"/>
      <c r="AL26" s="112"/>
      <c r="AM26" s="114"/>
      <c r="AN26" s="115"/>
      <c r="AO26" s="115"/>
      <c r="AP26" s="114"/>
      <c r="AQ26" s="112"/>
      <c r="AR26" s="112"/>
      <c r="AS26" s="114"/>
      <c r="AT26" s="115"/>
      <c r="AU26" s="115"/>
      <c r="AV26" s="115"/>
      <c r="AW26" s="115"/>
      <c r="AX26" s="112"/>
      <c r="AY26" s="115"/>
      <c r="AZ26" s="112">
        <f>Z26</f>
        <v>3751581.38</v>
      </c>
      <c r="BA26" s="112"/>
      <c r="BB26" s="112"/>
      <c r="BC26" s="112"/>
      <c r="BD26" s="113">
        <f t="shared" si="0"/>
        <v>3751581.38</v>
      </c>
    </row>
    <row r="27" spans="1:56" s="116" customFormat="1" ht="50.1" customHeight="1">
      <c r="A27" s="106">
        <v>4</v>
      </c>
      <c r="B27" s="237" t="s">
        <v>307</v>
      </c>
      <c r="C27" s="238"/>
      <c r="D27" s="117">
        <v>1998</v>
      </c>
      <c r="E27" s="106" t="s">
        <v>354</v>
      </c>
      <c r="F27" s="108">
        <v>2</v>
      </c>
      <c r="G27" s="108">
        <v>1</v>
      </c>
      <c r="H27" s="108">
        <v>8</v>
      </c>
      <c r="I27" s="108">
        <v>0</v>
      </c>
      <c r="J27" s="106">
        <v>0</v>
      </c>
      <c r="K27" s="106">
        <v>8</v>
      </c>
      <c r="L27" s="109">
        <v>570.29999999999995</v>
      </c>
      <c r="M27" s="119">
        <v>331.57</v>
      </c>
      <c r="N27" s="110">
        <v>0</v>
      </c>
      <c r="O27" s="110">
        <v>0</v>
      </c>
      <c r="P27" s="111">
        <v>24</v>
      </c>
      <c r="Q27" s="106" t="s">
        <v>271</v>
      </c>
      <c r="R27" s="106" t="s">
        <v>271</v>
      </c>
      <c r="S27" s="115"/>
      <c r="T27" s="113"/>
      <c r="U27" s="115"/>
      <c r="V27" s="115"/>
      <c r="W27" s="115"/>
      <c r="X27" s="115"/>
      <c r="Y27" s="118">
        <v>465</v>
      </c>
      <c r="Z27" s="112">
        <v>4917527.01</v>
      </c>
      <c r="AA27" s="138">
        <v>45291</v>
      </c>
      <c r="AB27" s="115"/>
      <c r="AC27" s="112"/>
      <c r="AD27" s="115"/>
      <c r="AE27" s="112"/>
      <c r="AF27" s="112"/>
      <c r="AG27" s="114"/>
      <c r="AH27" s="115"/>
      <c r="AI27" s="112"/>
      <c r="AJ27" s="115"/>
      <c r="AK27" s="115"/>
      <c r="AL27" s="115"/>
      <c r="AM27" s="115"/>
      <c r="AN27" s="115"/>
      <c r="AO27" s="112"/>
      <c r="AP27" s="115"/>
      <c r="AQ27" s="115"/>
      <c r="AR27" s="115"/>
      <c r="AS27" s="115"/>
      <c r="AT27" s="115"/>
      <c r="AU27" s="115"/>
      <c r="AV27" s="115"/>
      <c r="AW27" s="115"/>
      <c r="AX27" s="112"/>
      <c r="AY27" s="115"/>
      <c r="AZ27" s="112">
        <f>Z27</f>
        <v>4917527.01</v>
      </c>
      <c r="BA27" s="112"/>
      <c r="BB27" s="112"/>
      <c r="BC27" s="112"/>
      <c r="BD27" s="113">
        <f t="shared" si="0"/>
        <v>4917527.01</v>
      </c>
    </row>
    <row r="28" spans="1:56" s="116" customFormat="1" ht="50.1" customHeight="1">
      <c r="A28" s="106">
        <v>5</v>
      </c>
      <c r="B28" s="237" t="s">
        <v>308</v>
      </c>
      <c r="C28" s="238"/>
      <c r="D28" s="117">
        <v>1989</v>
      </c>
      <c r="E28" s="106" t="s">
        <v>355</v>
      </c>
      <c r="F28" s="108">
        <v>10</v>
      </c>
      <c r="G28" s="108">
        <v>3</v>
      </c>
      <c r="H28" s="108">
        <v>120</v>
      </c>
      <c r="I28" s="108">
        <v>0</v>
      </c>
      <c r="J28" s="106">
        <v>0</v>
      </c>
      <c r="K28" s="106">
        <v>0</v>
      </c>
      <c r="L28" s="109">
        <v>6267.3</v>
      </c>
      <c r="M28" s="119">
        <v>3618</v>
      </c>
      <c r="N28" s="110">
        <v>0</v>
      </c>
      <c r="O28" s="110">
        <v>3618</v>
      </c>
      <c r="P28" s="111">
        <v>305</v>
      </c>
      <c r="Q28" s="106" t="s">
        <v>271</v>
      </c>
      <c r="R28" s="106" t="s">
        <v>271</v>
      </c>
      <c r="S28" s="115"/>
      <c r="T28" s="113"/>
      <c r="U28" s="115"/>
      <c r="V28" s="115"/>
      <c r="W28" s="115"/>
      <c r="X28" s="115"/>
      <c r="Y28" s="115"/>
      <c r="Z28" s="112"/>
      <c r="AA28" s="115"/>
      <c r="AB28" s="115"/>
      <c r="AC28" s="112"/>
      <c r="AD28" s="115"/>
      <c r="AE28" s="120">
        <v>4899</v>
      </c>
      <c r="AF28" s="121">
        <v>46804915.619999997</v>
      </c>
      <c r="AG28" s="138">
        <v>45291</v>
      </c>
      <c r="AH28" s="115"/>
      <c r="AI28" s="112"/>
      <c r="AJ28" s="115"/>
      <c r="AK28" s="115"/>
      <c r="AL28" s="115"/>
      <c r="AM28" s="115"/>
      <c r="AN28" s="115"/>
      <c r="AO28" s="112"/>
      <c r="AP28" s="115"/>
      <c r="AQ28" s="115"/>
      <c r="AR28" s="115"/>
      <c r="AS28" s="115"/>
      <c r="AT28" s="115"/>
      <c r="AU28" s="115"/>
      <c r="AV28" s="115"/>
      <c r="AW28" s="115"/>
      <c r="AX28" s="112"/>
      <c r="AY28" s="115"/>
      <c r="AZ28" s="112">
        <f>AF28</f>
        <v>46804915.619999997</v>
      </c>
      <c r="BA28" s="112"/>
      <c r="BB28" s="112"/>
      <c r="BC28" s="112"/>
      <c r="BD28" s="113">
        <f t="shared" si="0"/>
        <v>46804915.619999997</v>
      </c>
    </row>
    <row r="29" spans="1:56" s="116" customFormat="1" ht="50.1" customHeight="1">
      <c r="A29" s="106">
        <v>6</v>
      </c>
      <c r="B29" s="237" t="s">
        <v>309</v>
      </c>
      <c r="C29" s="238"/>
      <c r="D29" s="117">
        <v>1998</v>
      </c>
      <c r="E29" s="106" t="s">
        <v>18</v>
      </c>
      <c r="F29" s="108">
        <v>9</v>
      </c>
      <c r="G29" s="108">
        <v>2</v>
      </c>
      <c r="H29" s="108">
        <v>72</v>
      </c>
      <c r="I29" s="108">
        <v>0</v>
      </c>
      <c r="J29" s="106">
        <v>0</v>
      </c>
      <c r="K29" s="106">
        <v>0</v>
      </c>
      <c r="L29" s="109">
        <v>4218.7</v>
      </c>
      <c r="M29" s="119">
        <v>2296</v>
      </c>
      <c r="N29" s="110">
        <v>0</v>
      </c>
      <c r="O29" s="110">
        <v>2296</v>
      </c>
      <c r="P29" s="111">
        <v>175</v>
      </c>
      <c r="Q29" s="106" t="s">
        <v>271</v>
      </c>
      <c r="R29" s="106" t="s">
        <v>271</v>
      </c>
      <c r="S29" s="112"/>
      <c r="T29" s="113"/>
      <c r="U29" s="114"/>
      <c r="V29" s="115">
        <v>2</v>
      </c>
      <c r="W29" s="112">
        <v>8285709.7699999996</v>
      </c>
      <c r="X29" s="114">
        <v>45291</v>
      </c>
      <c r="Y29" s="115"/>
      <c r="Z29" s="112"/>
      <c r="AA29" s="115"/>
      <c r="AB29" s="115"/>
      <c r="AC29" s="112"/>
      <c r="AD29" s="115"/>
      <c r="AE29" s="122"/>
      <c r="AF29" s="112"/>
      <c r="AG29" s="114"/>
      <c r="AH29" s="112"/>
      <c r="AI29" s="112"/>
      <c r="AJ29" s="114"/>
      <c r="AK29" s="112"/>
      <c r="AL29" s="112"/>
      <c r="AM29" s="114"/>
      <c r="AN29" s="112"/>
      <c r="AO29" s="112"/>
      <c r="AP29" s="114"/>
      <c r="AQ29" s="112"/>
      <c r="AR29" s="112"/>
      <c r="AS29" s="114"/>
      <c r="AT29" s="115"/>
      <c r="AU29" s="115"/>
      <c r="AV29" s="115"/>
      <c r="AW29" s="115"/>
      <c r="AX29" s="112"/>
      <c r="AY29" s="115"/>
      <c r="AZ29" s="112">
        <f>W29</f>
        <v>8285709.7699999996</v>
      </c>
      <c r="BA29" s="112"/>
      <c r="BB29" s="112"/>
      <c r="BC29" s="112"/>
      <c r="BD29" s="113">
        <f t="shared" si="0"/>
        <v>8285709.7699999996</v>
      </c>
    </row>
    <row r="30" spans="1:56" s="116" customFormat="1" ht="50.1" customHeight="1">
      <c r="A30" s="106">
        <v>7</v>
      </c>
      <c r="B30" s="237" t="s">
        <v>310</v>
      </c>
      <c r="C30" s="238"/>
      <c r="D30" s="117">
        <v>1964</v>
      </c>
      <c r="E30" s="106" t="s">
        <v>354</v>
      </c>
      <c r="F30" s="108">
        <v>5</v>
      </c>
      <c r="G30" s="108">
        <v>3</v>
      </c>
      <c r="H30" s="108">
        <v>45</v>
      </c>
      <c r="I30" s="108">
        <v>6</v>
      </c>
      <c r="J30" s="106">
        <v>39</v>
      </c>
      <c r="K30" s="106">
        <v>0</v>
      </c>
      <c r="L30" s="109">
        <v>2536.1999999999998</v>
      </c>
      <c r="M30" s="123">
        <v>1901.2</v>
      </c>
      <c r="N30" s="124">
        <v>129.30000000000001</v>
      </c>
      <c r="O30" s="124">
        <f>M30-N30</f>
        <v>1771.9</v>
      </c>
      <c r="P30" s="111">
        <v>116</v>
      </c>
      <c r="Q30" s="106" t="s">
        <v>271</v>
      </c>
      <c r="R30" s="106" t="s">
        <v>271</v>
      </c>
      <c r="S30" s="118">
        <v>1903.4</v>
      </c>
      <c r="T30" s="113">
        <v>4590351.4000000004</v>
      </c>
      <c r="U30" s="114">
        <v>45291</v>
      </c>
      <c r="V30" s="115"/>
      <c r="W30" s="115"/>
      <c r="X30" s="115"/>
      <c r="Y30" s="112"/>
      <c r="Z30" s="112"/>
      <c r="AA30" s="114"/>
      <c r="AB30" s="115"/>
      <c r="AC30" s="112"/>
      <c r="AD30" s="115"/>
      <c r="AE30" s="115"/>
      <c r="AF30" s="112"/>
      <c r="AG30" s="115"/>
      <c r="AH30" s="112"/>
      <c r="AI30" s="112"/>
      <c r="AJ30" s="114"/>
      <c r="AK30" s="115"/>
      <c r="AL30" s="115"/>
      <c r="AM30" s="115"/>
      <c r="AN30" s="115"/>
      <c r="AO30" s="112"/>
      <c r="AP30" s="115"/>
      <c r="AQ30" s="115"/>
      <c r="AR30" s="115"/>
      <c r="AS30" s="115"/>
      <c r="AT30" s="115"/>
      <c r="AU30" s="115"/>
      <c r="AV30" s="115"/>
      <c r="AW30" s="115"/>
      <c r="AX30" s="112"/>
      <c r="AY30" s="115"/>
      <c r="AZ30" s="112">
        <f>T30</f>
        <v>4590351.4000000004</v>
      </c>
      <c r="BA30" s="112"/>
      <c r="BB30" s="112"/>
      <c r="BC30" s="112"/>
      <c r="BD30" s="113">
        <f t="shared" si="0"/>
        <v>4590351.4000000004</v>
      </c>
    </row>
    <row r="31" spans="1:56" s="116" customFormat="1" ht="51">
      <c r="A31" s="106">
        <v>8</v>
      </c>
      <c r="B31" s="237" t="s">
        <v>311</v>
      </c>
      <c r="C31" s="238"/>
      <c r="D31" s="117">
        <v>1976</v>
      </c>
      <c r="E31" s="125" t="s">
        <v>18</v>
      </c>
      <c r="F31" s="126">
        <v>5</v>
      </c>
      <c r="G31" s="126">
        <v>4</v>
      </c>
      <c r="H31" s="126">
        <v>60</v>
      </c>
      <c r="I31" s="106">
        <v>0</v>
      </c>
      <c r="J31" s="106">
        <v>60</v>
      </c>
      <c r="K31" s="106">
        <v>0</v>
      </c>
      <c r="L31" s="109">
        <v>3624.4</v>
      </c>
      <c r="M31" s="109">
        <v>2704.22</v>
      </c>
      <c r="N31" s="124">
        <v>0</v>
      </c>
      <c r="O31" s="124">
        <v>2704.2</v>
      </c>
      <c r="P31" s="111">
        <v>111</v>
      </c>
      <c r="Q31" s="106" t="s">
        <v>271</v>
      </c>
      <c r="R31" s="106" t="s">
        <v>271</v>
      </c>
      <c r="S31" s="118">
        <v>2704.22</v>
      </c>
      <c r="T31" s="113">
        <v>6414683.3300000001</v>
      </c>
      <c r="U31" s="114">
        <v>45291</v>
      </c>
      <c r="V31" s="115"/>
      <c r="W31" s="112"/>
      <c r="X31" s="114"/>
      <c r="Y31" s="115"/>
      <c r="Z31" s="112"/>
      <c r="AA31" s="115"/>
      <c r="AB31" s="115"/>
      <c r="AC31" s="112"/>
      <c r="AD31" s="115"/>
      <c r="AE31" s="115"/>
      <c r="AF31" s="112"/>
      <c r="AG31" s="115"/>
      <c r="AH31" s="115"/>
      <c r="AI31" s="112"/>
      <c r="AJ31" s="115"/>
      <c r="AK31" s="115"/>
      <c r="AL31" s="115"/>
      <c r="AM31" s="115"/>
      <c r="AN31" s="115"/>
      <c r="AO31" s="112"/>
      <c r="AP31" s="115"/>
      <c r="AQ31" s="115"/>
      <c r="AR31" s="115"/>
      <c r="AS31" s="115"/>
      <c r="AT31" s="115"/>
      <c r="AU31" s="115"/>
      <c r="AV31" s="115"/>
      <c r="AW31" s="115"/>
      <c r="AX31" s="112"/>
      <c r="AY31" s="115"/>
      <c r="AZ31" s="112">
        <f>T31</f>
        <v>6414683.3300000001</v>
      </c>
      <c r="BA31" s="112"/>
      <c r="BB31" s="112"/>
      <c r="BC31" s="112"/>
      <c r="BD31" s="113">
        <f t="shared" si="0"/>
        <v>6414683.3300000001</v>
      </c>
    </row>
    <row r="32" spans="1:56" s="116" customFormat="1" ht="50.1" customHeight="1">
      <c r="A32" s="106">
        <v>9</v>
      </c>
      <c r="B32" s="237" t="s">
        <v>312</v>
      </c>
      <c r="C32" s="238"/>
      <c r="D32" s="117">
        <v>1967</v>
      </c>
      <c r="E32" s="125" t="s">
        <v>354</v>
      </c>
      <c r="F32" s="126">
        <v>5</v>
      </c>
      <c r="G32" s="126">
        <v>8</v>
      </c>
      <c r="H32" s="126">
        <v>129</v>
      </c>
      <c r="I32" s="106">
        <v>0</v>
      </c>
      <c r="J32" s="106">
        <v>0</v>
      </c>
      <c r="K32" s="106">
        <v>0</v>
      </c>
      <c r="L32" s="109">
        <v>6161.4</v>
      </c>
      <c r="M32" s="109">
        <v>4110</v>
      </c>
      <c r="N32" s="110">
        <v>0</v>
      </c>
      <c r="O32" s="110">
        <v>4110</v>
      </c>
      <c r="P32" s="111">
        <v>280</v>
      </c>
      <c r="Q32" s="106" t="s">
        <v>271</v>
      </c>
      <c r="R32" s="106" t="s">
        <v>271</v>
      </c>
      <c r="S32" s="118">
        <v>4110</v>
      </c>
      <c r="T32" s="113">
        <v>9883553.4299999997</v>
      </c>
      <c r="U32" s="114">
        <v>45291</v>
      </c>
      <c r="V32" s="115"/>
      <c r="W32" s="112"/>
      <c r="X32" s="114"/>
      <c r="Y32" s="186">
        <v>1709.5</v>
      </c>
      <c r="Z32" s="112">
        <v>13247838.630000001</v>
      </c>
      <c r="AA32" s="138">
        <v>45291</v>
      </c>
      <c r="AB32" s="115"/>
      <c r="AC32" s="112"/>
      <c r="AD32" s="115"/>
      <c r="AE32" s="115">
        <v>4335</v>
      </c>
      <c r="AF32" s="112">
        <v>31995345.34</v>
      </c>
      <c r="AG32" s="138">
        <v>45291</v>
      </c>
      <c r="AH32" s="115"/>
      <c r="AI32" s="112"/>
      <c r="AJ32" s="115"/>
      <c r="AK32" s="115"/>
      <c r="AL32" s="115"/>
      <c r="AM32" s="115"/>
      <c r="AN32" s="115"/>
      <c r="AO32" s="112"/>
      <c r="AP32" s="115"/>
      <c r="AQ32" s="115"/>
      <c r="AR32" s="115"/>
      <c r="AS32" s="115"/>
      <c r="AT32" s="115"/>
      <c r="AU32" s="115"/>
      <c r="AV32" s="115"/>
      <c r="AW32" s="115"/>
      <c r="AX32" s="112"/>
      <c r="AY32" s="115"/>
      <c r="AZ32" s="112">
        <f>AF32+Z32+T32</f>
        <v>55126737.399999999</v>
      </c>
      <c r="BA32" s="112"/>
      <c r="BB32" s="112"/>
      <c r="BC32" s="112"/>
      <c r="BD32" s="113">
        <f t="shared" si="0"/>
        <v>55126737.399999999</v>
      </c>
    </row>
    <row r="33" spans="1:56" s="116" customFormat="1" ht="50.1" customHeight="1">
      <c r="A33" s="127">
        <v>10</v>
      </c>
      <c r="B33" s="237" t="s">
        <v>313</v>
      </c>
      <c r="C33" s="238"/>
      <c r="D33" s="117">
        <v>1958</v>
      </c>
      <c r="E33" s="125" t="s">
        <v>354</v>
      </c>
      <c r="F33" s="128">
        <v>3</v>
      </c>
      <c r="G33" s="126">
        <v>4</v>
      </c>
      <c r="H33" s="126">
        <v>30</v>
      </c>
      <c r="I33" s="126">
        <v>0</v>
      </c>
      <c r="J33" s="106">
        <v>0</v>
      </c>
      <c r="K33" s="106">
        <v>0</v>
      </c>
      <c r="L33" s="109">
        <v>3481.9</v>
      </c>
      <c r="M33" s="109">
        <v>1213.8</v>
      </c>
      <c r="N33" s="110">
        <v>0</v>
      </c>
      <c r="O33" s="110">
        <v>1213.8</v>
      </c>
      <c r="P33" s="111">
        <v>84</v>
      </c>
      <c r="Q33" s="106" t="s">
        <v>271</v>
      </c>
      <c r="R33" s="106" t="s">
        <v>271</v>
      </c>
      <c r="S33" s="112"/>
      <c r="T33" s="113"/>
      <c r="U33" s="114"/>
      <c r="V33" s="115"/>
      <c r="W33" s="112"/>
      <c r="X33" s="115"/>
      <c r="Y33" s="129">
        <v>1243.04</v>
      </c>
      <c r="Z33" s="112">
        <v>9644333.5800000001</v>
      </c>
      <c r="AA33" s="138">
        <v>45291</v>
      </c>
      <c r="AB33" s="112"/>
      <c r="AC33" s="112"/>
      <c r="AD33" s="114"/>
      <c r="AE33" s="115"/>
      <c r="AF33" s="112"/>
      <c r="AG33" s="115"/>
      <c r="AH33" s="112"/>
      <c r="AI33" s="112"/>
      <c r="AJ33" s="114"/>
      <c r="AK33" s="115"/>
      <c r="AL33" s="115"/>
      <c r="AM33" s="115"/>
      <c r="AN33" s="115"/>
      <c r="AO33" s="112"/>
      <c r="AP33" s="115"/>
      <c r="AQ33" s="115"/>
      <c r="AR33" s="115"/>
      <c r="AS33" s="115"/>
      <c r="AT33" s="115"/>
      <c r="AU33" s="115"/>
      <c r="AV33" s="115"/>
      <c r="AW33" s="115"/>
      <c r="AX33" s="112"/>
      <c r="AY33" s="114"/>
      <c r="AZ33" s="112">
        <f>Z33</f>
        <v>9644333.5800000001</v>
      </c>
      <c r="BA33" s="112"/>
      <c r="BB33" s="112"/>
      <c r="BC33" s="112"/>
      <c r="BD33" s="113">
        <f t="shared" si="0"/>
        <v>9644333.5800000001</v>
      </c>
    </row>
    <row r="34" spans="1:56" s="116" customFormat="1" ht="50.1" customHeight="1">
      <c r="A34" s="127">
        <v>11</v>
      </c>
      <c r="B34" s="237" t="s">
        <v>314</v>
      </c>
      <c r="C34" s="238"/>
      <c r="D34" s="117">
        <v>1997</v>
      </c>
      <c r="E34" s="125" t="s">
        <v>18</v>
      </c>
      <c r="F34" s="126">
        <v>10</v>
      </c>
      <c r="G34" s="126">
        <v>5</v>
      </c>
      <c r="H34" s="126">
        <v>200</v>
      </c>
      <c r="I34" s="130">
        <v>0</v>
      </c>
      <c r="J34" s="106">
        <v>0</v>
      </c>
      <c r="K34" s="106">
        <v>0</v>
      </c>
      <c r="L34" s="109">
        <v>10308.799999999999</v>
      </c>
      <c r="M34" s="109">
        <v>5999.7</v>
      </c>
      <c r="N34" s="110">
        <v>0</v>
      </c>
      <c r="O34" s="110">
        <v>5999.7</v>
      </c>
      <c r="P34" s="111">
        <v>455</v>
      </c>
      <c r="Q34" s="106" t="s">
        <v>271</v>
      </c>
      <c r="R34" s="106" t="s">
        <v>271</v>
      </c>
      <c r="S34" s="112"/>
      <c r="T34" s="113"/>
      <c r="U34" s="114"/>
      <c r="V34" s="115">
        <v>5</v>
      </c>
      <c r="W34" s="112">
        <v>21708942.829999998</v>
      </c>
      <c r="X34" s="114">
        <v>45291</v>
      </c>
      <c r="Y34" s="112"/>
      <c r="Z34" s="112"/>
      <c r="AA34" s="114"/>
      <c r="AB34" s="112"/>
      <c r="AC34" s="112"/>
      <c r="AD34" s="114"/>
      <c r="AE34" s="112"/>
      <c r="AF34" s="112"/>
      <c r="AG34" s="114"/>
      <c r="AH34" s="112"/>
      <c r="AI34" s="112"/>
      <c r="AJ34" s="114"/>
      <c r="AK34" s="115"/>
      <c r="AL34" s="115"/>
      <c r="AM34" s="115"/>
      <c r="AN34" s="115"/>
      <c r="AO34" s="112"/>
      <c r="AP34" s="115"/>
      <c r="AQ34" s="115"/>
      <c r="AR34" s="115"/>
      <c r="AS34" s="115"/>
      <c r="AT34" s="115"/>
      <c r="AU34" s="115"/>
      <c r="AV34" s="115"/>
      <c r="AW34" s="115"/>
      <c r="AX34" s="112"/>
      <c r="AY34" s="115"/>
      <c r="AZ34" s="112">
        <f>W34</f>
        <v>21708942.829999998</v>
      </c>
      <c r="BA34" s="112"/>
      <c r="BB34" s="112"/>
      <c r="BC34" s="112"/>
      <c r="BD34" s="113">
        <f t="shared" si="0"/>
        <v>21708942.829999998</v>
      </c>
    </row>
    <row r="35" spans="1:56" s="116" customFormat="1" ht="50.1" customHeight="1">
      <c r="A35" s="106">
        <v>12</v>
      </c>
      <c r="B35" s="237" t="s">
        <v>315</v>
      </c>
      <c r="C35" s="238"/>
      <c r="D35" s="117">
        <v>1995</v>
      </c>
      <c r="E35" s="106" t="s">
        <v>354</v>
      </c>
      <c r="F35" s="126">
        <v>10</v>
      </c>
      <c r="G35" s="126">
        <v>4</v>
      </c>
      <c r="H35" s="126">
        <v>161</v>
      </c>
      <c r="I35" s="130">
        <v>0</v>
      </c>
      <c r="J35" s="106">
        <v>0</v>
      </c>
      <c r="K35" s="106">
        <v>0</v>
      </c>
      <c r="L35" s="109">
        <v>8630</v>
      </c>
      <c r="M35" s="109">
        <v>5243.9</v>
      </c>
      <c r="N35" s="110">
        <v>0</v>
      </c>
      <c r="O35" s="110">
        <v>5243.9</v>
      </c>
      <c r="P35" s="110">
        <v>184</v>
      </c>
      <c r="Q35" s="106" t="s">
        <v>271</v>
      </c>
      <c r="R35" s="106" t="s">
        <v>271</v>
      </c>
      <c r="S35" s="112"/>
      <c r="T35" s="113"/>
      <c r="U35" s="114"/>
      <c r="V35" s="115">
        <v>4</v>
      </c>
      <c r="W35" s="112">
        <v>17367154.260000002</v>
      </c>
      <c r="X35" s="114">
        <v>45291</v>
      </c>
      <c r="Y35" s="112"/>
      <c r="Z35" s="112"/>
      <c r="AA35" s="114"/>
      <c r="AB35" s="112"/>
      <c r="AC35" s="112"/>
      <c r="AD35" s="114"/>
      <c r="AE35" s="112"/>
      <c r="AF35" s="112"/>
      <c r="AG35" s="114"/>
      <c r="AH35" s="112"/>
      <c r="AI35" s="112"/>
      <c r="AJ35" s="114"/>
      <c r="AK35" s="115"/>
      <c r="AL35" s="115"/>
      <c r="AM35" s="115"/>
      <c r="AN35" s="115"/>
      <c r="AO35" s="112"/>
      <c r="AP35" s="115"/>
      <c r="AQ35" s="115"/>
      <c r="AR35" s="115"/>
      <c r="AS35" s="115"/>
      <c r="AT35" s="115"/>
      <c r="AU35" s="115"/>
      <c r="AV35" s="115"/>
      <c r="AW35" s="115"/>
      <c r="AX35" s="112"/>
      <c r="AY35" s="115"/>
      <c r="AZ35" s="112">
        <f>W35</f>
        <v>17367154.260000002</v>
      </c>
      <c r="BA35" s="112"/>
      <c r="BB35" s="112"/>
      <c r="BC35" s="112"/>
      <c r="BD35" s="113">
        <f t="shared" si="0"/>
        <v>17367154.260000002</v>
      </c>
    </row>
    <row r="36" spans="1:56" s="116" customFormat="1" ht="50.1" customHeight="1">
      <c r="A36" s="127">
        <v>13</v>
      </c>
      <c r="B36" s="255" t="s">
        <v>316</v>
      </c>
      <c r="C36" s="256"/>
      <c r="D36" s="117">
        <v>1997</v>
      </c>
      <c r="E36" s="127" t="s">
        <v>18</v>
      </c>
      <c r="F36" s="131">
        <v>10</v>
      </c>
      <c r="G36" s="131">
        <v>3</v>
      </c>
      <c r="H36" s="131">
        <v>100</v>
      </c>
      <c r="I36" s="132">
        <v>2</v>
      </c>
      <c r="J36" s="127">
        <v>78</v>
      </c>
      <c r="K36" s="127">
        <v>0</v>
      </c>
      <c r="L36" s="133">
        <v>9157.2999999999993</v>
      </c>
      <c r="M36" s="133">
        <v>6657.1</v>
      </c>
      <c r="N36" s="134">
        <v>43.48</v>
      </c>
      <c r="O36" s="134">
        <f>M36-N36</f>
        <v>6613.6200000000008</v>
      </c>
      <c r="P36" s="135">
        <v>209</v>
      </c>
      <c r="Q36" s="127" t="s">
        <v>271</v>
      </c>
      <c r="R36" s="127" t="s">
        <v>271</v>
      </c>
      <c r="S36" s="136"/>
      <c r="T36" s="137"/>
      <c r="U36" s="138"/>
      <c r="V36" s="139">
        <v>3</v>
      </c>
      <c r="W36" s="136">
        <v>13025365.699999999</v>
      </c>
      <c r="X36" s="138">
        <v>45291</v>
      </c>
      <c r="Y36" s="136"/>
      <c r="Z36" s="136"/>
      <c r="AA36" s="138"/>
      <c r="AB36" s="136"/>
      <c r="AC36" s="136"/>
      <c r="AD36" s="138"/>
      <c r="AE36" s="136"/>
      <c r="AF36" s="136"/>
      <c r="AG36" s="138"/>
      <c r="AH36" s="136"/>
      <c r="AI36" s="136"/>
      <c r="AJ36" s="138"/>
      <c r="AK36" s="139"/>
      <c r="AL36" s="139"/>
      <c r="AM36" s="139"/>
      <c r="AN36" s="136"/>
      <c r="AO36" s="136"/>
      <c r="AP36" s="138"/>
      <c r="AQ36" s="139"/>
      <c r="AR36" s="139"/>
      <c r="AS36" s="139"/>
      <c r="AT36" s="139"/>
      <c r="AU36" s="139"/>
      <c r="AV36" s="139"/>
      <c r="AW36" s="139"/>
      <c r="AX36" s="136"/>
      <c r="AY36" s="139"/>
      <c r="AZ36" s="136">
        <f>W36</f>
        <v>13025365.699999999</v>
      </c>
      <c r="BA36" s="136"/>
      <c r="BB36" s="136"/>
      <c r="BC36" s="136"/>
      <c r="BD36" s="137">
        <f t="shared" si="0"/>
        <v>13025365.699999999</v>
      </c>
    </row>
    <row r="37" spans="1:56" s="116" customFormat="1" ht="50.1" customHeight="1">
      <c r="A37" s="127">
        <v>14</v>
      </c>
      <c r="B37" s="251" t="s">
        <v>348</v>
      </c>
      <c r="C37" s="252"/>
      <c r="D37" s="140">
        <v>1967</v>
      </c>
      <c r="E37" s="127" t="s">
        <v>354</v>
      </c>
      <c r="F37" s="131">
        <v>5</v>
      </c>
      <c r="G37" s="131">
        <v>4</v>
      </c>
      <c r="H37" s="131">
        <v>70</v>
      </c>
      <c r="I37" s="132">
        <v>0</v>
      </c>
      <c r="J37" s="127">
        <v>0</v>
      </c>
      <c r="K37" s="127">
        <v>0</v>
      </c>
      <c r="L37" s="133">
        <v>3211.6</v>
      </c>
      <c r="M37" s="133">
        <v>2153.3000000000002</v>
      </c>
      <c r="N37" s="135">
        <v>0</v>
      </c>
      <c r="O37" s="135">
        <v>2153.3000000000002</v>
      </c>
      <c r="P37" s="135">
        <v>145</v>
      </c>
      <c r="Q37" s="127" t="s">
        <v>271</v>
      </c>
      <c r="R37" s="127" t="s">
        <v>271</v>
      </c>
      <c r="S37" s="136"/>
      <c r="T37" s="137"/>
      <c r="U37" s="138"/>
      <c r="V37" s="139"/>
      <c r="W37" s="136"/>
      <c r="X37" s="139"/>
      <c r="Y37" s="136">
        <v>1167</v>
      </c>
      <c r="Z37" s="136">
        <v>5394295.5499999998</v>
      </c>
      <c r="AA37" s="138">
        <v>45291</v>
      </c>
      <c r="AB37" s="136"/>
      <c r="AC37" s="136"/>
      <c r="AD37" s="138"/>
      <c r="AE37" s="136">
        <v>2462</v>
      </c>
      <c r="AF37" s="136">
        <v>9114818.0399999991</v>
      </c>
      <c r="AG37" s="138">
        <v>45291</v>
      </c>
      <c r="AH37" s="136"/>
      <c r="AI37" s="136"/>
      <c r="AJ37" s="138"/>
      <c r="AK37" s="139"/>
      <c r="AL37" s="139"/>
      <c r="AM37" s="139"/>
      <c r="AN37" s="136"/>
      <c r="AO37" s="136"/>
      <c r="AP37" s="138"/>
      <c r="AQ37" s="139"/>
      <c r="AR37" s="139"/>
      <c r="AS37" s="139"/>
      <c r="AT37" s="139"/>
      <c r="AU37" s="139"/>
      <c r="AV37" s="139"/>
      <c r="AW37" s="139"/>
      <c r="AX37" s="136"/>
      <c r="AY37" s="139"/>
      <c r="AZ37" s="136">
        <f>Z37+AF37</f>
        <v>14509113.59</v>
      </c>
      <c r="BA37" s="136"/>
      <c r="BB37" s="136"/>
      <c r="BC37" s="136"/>
      <c r="BD37" s="137">
        <f t="shared" si="0"/>
        <v>14509113.59</v>
      </c>
    </row>
    <row r="38" spans="1:56" s="116" customFormat="1" ht="50.1" customHeight="1">
      <c r="A38" s="127">
        <v>15</v>
      </c>
      <c r="B38" s="253" t="s">
        <v>349</v>
      </c>
      <c r="C38" s="254"/>
      <c r="D38" s="140">
        <v>1966</v>
      </c>
      <c r="E38" s="127" t="s">
        <v>354</v>
      </c>
      <c r="F38" s="131">
        <v>4</v>
      </c>
      <c r="G38" s="131">
        <v>3</v>
      </c>
      <c r="H38" s="131">
        <v>0</v>
      </c>
      <c r="I38" s="132">
        <v>0</v>
      </c>
      <c r="J38" s="127">
        <v>0</v>
      </c>
      <c r="K38" s="127">
        <v>0</v>
      </c>
      <c r="L38" s="133">
        <v>2350.6999999999998</v>
      </c>
      <c r="M38" s="133">
        <v>2118</v>
      </c>
      <c r="N38" s="135">
        <v>0</v>
      </c>
      <c r="O38" s="135">
        <v>2118</v>
      </c>
      <c r="P38" s="135">
        <v>136</v>
      </c>
      <c r="Q38" s="127" t="s">
        <v>271</v>
      </c>
      <c r="R38" s="127" t="s">
        <v>271</v>
      </c>
      <c r="S38" s="136"/>
      <c r="T38" s="137"/>
      <c r="U38" s="138"/>
      <c r="V38" s="139"/>
      <c r="W38" s="136"/>
      <c r="X38" s="139"/>
      <c r="Y38" s="136">
        <v>1020</v>
      </c>
      <c r="Z38" s="136">
        <v>4784777.9800000004</v>
      </c>
      <c r="AA38" s="138">
        <v>45291</v>
      </c>
      <c r="AB38" s="136"/>
      <c r="AC38" s="136"/>
      <c r="AD38" s="138"/>
      <c r="AE38" s="136">
        <v>1806</v>
      </c>
      <c r="AF38" s="136">
        <v>6729268.75</v>
      </c>
      <c r="AG38" s="138">
        <v>45291</v>
      </c>
      <c r="AH38" s="136"/>
      <c r="AI38" s="136"/>
      <c r="AJ38" s="138"/>
      <c r="AK38" s="139"/>
      <c r="AL38" s="139"/>
      <c r="AM38" s="139"/>
      <c r="AN38" s="136"/>
      <c r="AO38" s="136"/>
      <c r="AP38" s="138"/>
      <c r="AQ38" s="139"/>
      <c r="AR38" s="139"/>
      <c r="AS38" s="139"/>
      <c r="AT38" s="139"/>
      <c r="AU38" s="139"/>
      <c r="AV38" s="139"/>
      <c r="AW38" s="139"/>
      <c r="AX38" s="136"/>
      <c r="AY38" s="139"/>
      <c r="AZ38" s="136">
        <f>Z38+AF38</f>
        <v>11514046.73</v>
      </c>
      <c r="BA38" s="136"/>
      <c r="BB38" s="136"/>
      <c r="BC38" s="136"/>
      <c r="BD38" s="137">
        <f t="shared" si="0"/>
        <v>11514046.73</v>
      </c>
    </row>
    <row r="39" spans="1:56" s="116" customFormat="1" ht="50.1" customHeight="1">
      <c r="A39" s="127">
        <v>16</v>
      </c>
      <c r="B39" s="249" t="s">
        <v>333</v>
      </c>
      <c r="C39" s="250"/>
      <c r="D39" s="140">
        <v>1964</v>
      </c>
      <c r="E39" s="127" t="s">
        <v>354</v>
      </c>
      <c r="F39" s="131">
        <v>2</v>
      </c>
      <c r="G39" s="131">
        <v>3</v>
      </c>
      <c r="H39" s="131">
        <v>24</v>
      </c>
      <c r="I39" s="132">
        <v>0</v>
      </c>
      <c r="J39" s="127">
        <v>0</v>
      </c>
      <c r="K39" s="127">
        <v>0</v>
      </c>
      <c r="L39" s="133">
        <v>1068.3</v>
      </c>
      <c r="M39" s="133">
        <v>1003.6</v>
      </c>
      <c r="N39" s="135">
        <v>0</v>
      </c>
      <c r="O39" s="135">
        <v>1003.6</v>
      </c>
      <c r="P39" s="135">
        <v>54</v>
      </c>
      <c r="Q39" s="127" t="s">
        <v>271</v>
      </c>
      <c r="R39" s="127" t="s">
        <v>271</v>
      </c>
      <c r="S39" s="136"/>
      <c r="T39" s="137"/>
      <c r="U39" s="138"/>
      <c r="V39" s="139"/>
      <c r="W39" s="136"/>
      <c r="X39" s="139"/>
      <c r="Y39" s="118">
        <v>686.1</v>
      </c>
      <c r="Z39" s="136">
        <v>6918139.6600000001</v>
      </c>
      <c r="AA39" s="138">
        <v>45291</v>
      </c>
      <c r="AB39" s="136"/>
      <c r="AC39" s="136"/>
      <c r="AD39" s="138"/>
      <c r="AE39" s="136"/>
      <c r="AF39" s="136"/>
      <c r="AG39" s="138"/>
      <c r="AH39" s="136"/>
      <c r="AI39" s="136"/>
      <c r="AJ39" s="138"/>
      <c r="AK39" s="139"/>
      <c r="AL39" s="139"/>
      <c r="AM39" s="139"/>
      <c r="AN39" s="136"/>
      <c r="AO39" s="136"/>
      <c r="AP39" s="138"/>
      <c r="AQ39" s="139"/>
      <c r="AR39" s="139"/>
      <c r="AS39" s="139"/>
      <c r="AT39" s="139"/>
      <c r="AU39" s="139"/>
      <c r="AV39" s="139"/>
      <c r="AW39" s="139"/>
      <c r="AX39" s="136"/>
      <c r="AY39" s="139"/>
      <c r="AZ39" s="136">
        <f>Z39</f>
        <v>6918139.6600000001</v>
      </c>
      <c r="BA39" s="136"/>
      <c r="BB39" s="136"/>
      <c r="BC39" s="136"/>
      <c r="BD39" s="137">
        <f t="shared" si="0"/>
        <v>6918139.6600000001</v>
      </c>
    </row>
    <row r="40" spans="1:56" s="116" customFormat="1" ht="50.1" customHeight="1">
      <c r="A40" s="127">
        <v>17</v>
      </c>
      <c r="B40" s="249" t="s">
        <v>334</v>
      </c>
      <c r="C40" s="250"/>
      <c r="D40" s="140">
        <v>1964</v>
      </c>
      <c r="E40" s="127" t="s">
        <v>354</v>
      </c>
      <c r="F40" s="131">
        <v>2</v>
      </c>
      <c r="G40" s="131">
        <v>3</v>
      </c>
      <c r="H40" s="131">
        <v>24</v>
      </c>
      <c r="I40" s="132">
        <v>0</v>
      </c>
      <c r="J40" s="127">
        <v>0</v>
      </c>
      <c r="K40" s="127">
        <v>0</v>
      </c>
      <c r="L40" s="133">
        <v>1082.8</v>
      </c>
      <c r="M40" s="133">
        <v>1009.4</v>
      </c>
      <c r="N40" s="135">
        <v>0</v>
      </c>
      <c r="O40" s="135">
        <v>1009.4</v>
      </c>
      <c r="P40" s="135">
        <v>43</v>
      </c>
      <c r="Q40" s="127" t="s">
        <v>271</v>
      </c>
      <c r="R40" s="127" t="s">
        <v>271</v>
      </c>
      <c r="S40" s="136"/>
      <c r="T40" s="137"/>
      <c r="U40" s="138"/>
      <c r="V40" s="139"/>
      <c r="W40" s="136"/>
      <c r="X40" s="139"/>
      <c r="Y40" s="118">
        <v>687.2</v>
      </c>
      <c r="Z40" s="136">
        <v>6925532.21</v>
      </c>
      <c r="AA40" s="138">
        <v>45291</v>
      </c>
      <c r="AB40" s="136"/>
      <c r="AC40" s="136"/>
      <c r="AD40" s="138"/>
      <c r="AE40" s="136"/>
      <c r="AF40" s="136"/>
      <c r="AG40" s="138"/>
      <c r="AH40" s="136"/>
      <c r="AI40" s="136"/>
      <c r="AJ40" s="138"/>
      <c r="AK40" s="139"/>
      <c r="AL40" s="139"/>
      <c r="AM40" s="139"/>
      <c r="AN40" s="136"/>
      <c r="AO40" s="136"/>
      <c r="AP40" s="138"/>
      <c r="AQ40" s="139"/>
      <c r="AR40" s="139"/>
      <c r="AS40" s="139"/>
      <c r="AT40" s="139"/>
      <c r="AU40" s="139"/>
      <c r="AV40" s="139"/>
      <c r="AW40" s="139"/>
      <c r="AX40" s="136"/>
      <c r="AY40" s="139"/>
      <c r="AZ40" s="136">
        <f>Z40</f>
        <v>6925532.21</v>
      </c>
      <c r="BA40" s="136"/>
      <c r="BB40" s="136"/>
      <c r="BC40" s="136"/>
      <c r="BD40" s="137">
        <f t="shared" si="0"/>
        <v>6925532.21</v>
      </c>
    </row>
    <row r="41" spans="1:56" s="116" customFormat="1" ht="50.1" customHeight="1">
      <c r="A41" s="127">
        <v>18</v>
      </c>
      <c r="B41" s="249" t="s">
        <v>335</v>
      </c>
      <c r="C41" s="250"/>
      <c r="D41" s="140">
        <v>1964</v>
      </c>
      <c r="E41" s="127" t="s">
        <v>354</v>
      </c>
      <c r="F41" s="131">
        <v>2</v>
      </c>
      <c r="G41" s="131">
        <v>3</v>
      </c>
      <c r="H41" s="131">
        <v>24</v>
      </c>
      <c r="I41" s="132">
        <v>0</v>
      </c>
      <c r="J41" s="127">
        <v>0</v>
      </c>
      <c r="K41" s="127">
        <v>0</v>
      </c>
      <c r="L41" s="133">
        <v>1087.2</v>
      </c>
      <c r="M41" s="133">
        <v>1015.1</v>
      </c>
      <c r="N41" s="135">
        <v>0</v>
      </c>
      <c r="O41" s="135">
        <v>1015.1</v>
      </c>
      <c r="P41" s="135">
        <v>40</v>
      </c>
      <c r="Q41" s="127" t="s">
        <v>271</v>
      </c>
      <c r="R41" s="127" t="s">
        <v>271</v>
      </c>
      <c r="S41" s="136"/>
      <c r="T41" s="137"/>
      <c r="U41" s="138"/>
      <c r="V41" s="139"/>
      <c r="W41" s="136"/>
      <c r="X41" s="139"/>
      <c r="Y41" s="118">
        <v>683.9</v>
      </c>
      <c r="Z41" s="136">
        <v>6903354.5300000003</v>
      </c>
      <c r="AA41" s="138">
        <v>45291</v>
      </c>
      <c r="AB41" s="136"/>
      <c r="AC41" s="136"/>
      <c r="AD41" s="138"/>
      <c r="AE41" s="136"/>
      <c r="AF41" s="136"/>
      <c r="AG41" s="138"/>
      <c r="AH41" s="136"/>
      <c r="AI41" s="136"/>
      <c r="AJ41" s="138"/>
      <c r="AK41" s="139"/>
      <c r="AL41" s="139"/>
      <c r="AM41" s="139"/>
      <c r="AN41" s="136"/>
      <c r="AO41" s="136"/>
      <c r="AP41" s="138"/>
      <c r="AQ41" s="139"/>
      <c r="AR41" s="139"/>
      <c r="AS41" s="139"/>
      <c r="AT41" s="139"/>
      <c r="AU41" s="139"/>
      <c r="AV41" s="139"/>
      <c r="AW41" s="139"/>
      <c r="AX41" s="136"/>
      <c r="AY41" s="139"/>
      <c r="AZ41" s="136">
        <f>Z41</f>
        <v>6903354.5300000003</v>
      </c>
      <c r="BA41" s="136"/>
      <c r="BB41" s="136"/>
      <c r="BC41" s="136"/>
      <c r="BD41" s="137">
        <f t="shared" si="0"/>
        <v>6903354.5300000003</v>
      </c>
    </row>
    <row r="42" spans="1:56" s="116" customFormat="1" ht="50.1" customHeight="1">
      <c r="A42" s="127">
        <v>19</v>
      </c>
      <c r="B42" s="249" t="s">
        <v>331</v>
      </c>
      <c r="C42" s="250"/>
      <c r="D42" s="140">
        <v>1966</v>
      </c>
      <c r="E42" s="127" t="s">
        <v>354</v>
      </c>
      <c r="F42" s="131">
        <v>2</v>
      </c>
      <c r="G42" s="131">
        <v>3</v>
      </c>
      <c r="H42" s="131">
        <v>21</v>
      </c>
      <c r="I42" s="132">
        <v>0</v>
      </c>
      <c r="J42" s="127">
        <v>0</v>
      </c>
      <c r="K42" s="127">
        <v>0</v>
      </c>
      <c r="L42" s="133">
        <v>1079.5999999999999</v>
      </c>
      <c r="M42" s="133">
        <v>891.7</v>
      </c>
      <c r="N42" s="135">
        <v>0</v>
      </c>
      <c r="O42" s="135">
        <v>891.7</v>
      </c>
      <c r="P42" s="135">
        <v>38</v>
      </c>
      <c r="Q42" s="127" t="s">
        <v>271</v>
      </c>
      <c r="R42" s="127" t="s">
        <v>271</v>
      </c>
      <c r="S42" s="136"/>
      <c r="T42" s="137"/>
      <c r="U42" s="138"/>
      <c r="V42" s="139"/>
      <c r="W42" s="136"/>
      <c r="X42" s="139"/>
      <c r="Y42" s="118">
        <v>684</v>
      </c>
      <c r="Z42" s="136">
        <v>6904026.5800000001</v>
      </c>
      <c r="AA42" s="138">
        <v>45291</v>
      </c>
      <c r="AB42" s="136"/>
      <c r="AC42" s="136"/>
      <c r="AD42" s="138"/>
      <c r="AE42" s="136"/>
      <c r="AF42" s="136"/>
      <c r="AG42" s="138"/>
      <c r="AH42" s="136"/>
      <c r="AI42" s="136"/>
      <c r="AJ42" s="138"/>
      <c r="AK42" s="139"/>
      <c r="AL42" s="139"/>
      <c r="AM42" s="139"/>
      <c r="AN42" s="136"/>
      <c r="AO42" s="136"/>
      <c r="AP42" s="138"/>
      <c r="AQ42" s="139"/>
      <c r="AR42" s="139"/>
      <c r="AS42" s="139"/>
      <c r="AT42" s="139"/>
      <c r="AU42" s="139"/>
      <c r="AV42" s="139"/>
      <c r="AW42" s="139"/>
      <c r="AX42" s="136"/>
      <c r="AY42" s="139"/>
      <c r="AZ42" s="136">
        <f>Z42</f>
        <v>6904026.5800000001</v>
      </c>
      <c r="BA42" s="136"/>
      <c r="BB42" s="136"/>
      <c r="BC42" s="136"/>
      <c r="BD42" s="137">
        <f t="shared" si="0"/>
        <v>6904026.5800000001</v>
      </c>
    </row>
    <row r="43" spans="1:56" s="74" customFormat="1" ht="50.1" customHeight="1">
      <c r="A43" s="141"/>
      <c r="B43" s="142" t="s">
        <v>352</v>
      </c>
      <c r="C43" s="143"/>
      <c r="D43" s="144"/>
      <c r="E43" s="141"/>
      <c r="F43" s="145"/>
      <c r="G43" s="145"/>
      <c r="H43" s="145"/>
      <c r="I43" s="146"/>
      <c r="J43" s="141"/>
      <c r="K43" s="141"/>
      <c r="L43" s="147"/>
      <c r="M43" s="147"/>
      <c r="N43" s="134"/>
      <c r="O43" s="134"/>
      <c r="P43" s="134"/>
      <c r="Q43" s="127"/>
      <c r="R43" s="127"/>
      <c r="S43" s="148"/>
      <c r="T43" s="149"/>
      <c r="U43" s="150"/>
      <c r="V43" s="151"/>
      <c r="W43" s="148"/>
      <c r="X43" s="151"/>
      <c r="Y43" s="148"/>
      <c r="Z43" s="148"/>
      <c r="AA43" s="150"/>
      <c r="AB43" s="148"/>
      <c r="AC43" s="148"/>
      <c r="AD43" s="150"/>
      <c r="AE43" s="148"/>
      <c r="AF43" s="148"/>
      <c r="AG43" s="150"/>
      <c r="AH43" s="148"/>
      <c r="AI43" s="148"/>
      <c r="AJ43" s="150"/>
      <c r="AK43" s="151"/>
      <c r="AL43" s="151"/>
      <c r="AM43" s="151"/>
      <c r="AN43" s="148"/>
      <c r="AO43" s="148"/>
      <c r="AP43" s="150"/>
      <c r="AQ43" s="151"/>
      <c r="AR43" s="151"/>
      <c r="AS43" s="151"/>
      <c r="AT43" s="151"/>
      <c r="AU43" s="151"/>
      <c r="AV43" s="151"/>
      <c r="AW43" s="151"/>
      <c r="AX43" s="148"/>
      <c r="AY43" s="151"/>
      <c r="AZ43" s="148"/>
      <c r="BA43" s="148"/>
      <c r="BB43" s="148"/>
      <c r="BC43" s="148"/>
      <c r="BD43" s="149"/>
    </row>
    <row r="44" spans="1:56" s="74" customFormat="1" ht="50.1" customHeight="1">
      <c r="A44" s="90">
        <v>20</v>
      </c>
      <c r="B44" s="152" t="s">
        <v>317</v>
      </c>
      <c r="C44" s="153"/>
      <c r="D44" s="154">
        <v>1973</v>
      </c>
      <c r="E44" s="155" t="s">
        <v>354</v>
      </c>
      <c r="F44" s="156">
        <v>5</v>
      </c>
      <c r="G44" s="156">
        <v>4</v>
      </c>
      <c r="H44" s="156">
        <v>70</v>
      </c>
      <c r="I44" s="157">
        <v>13</v>
      </c>
      <c r="J44" s="90">
        <v>57</v>
      </c>
      <c r="K44" s="90">
        <v>0</v>
      </c>
      <c r="L44" s="158">
        <v>4215.5</v>
      </c>
      <c r="M44" s="158">
        <v>3218.5</v>
      </c>
      <c r="N44" s="124">
        <v>540.70000000000005</v>
      </c>
      <c r="O44" s="124">
        <f>M44-N44</f>
        <v>2677.8</v>
      </c>
      <c r="P44" s="124">
        <v>170</v>
      </c>
      <c r="Q44" s="127" t="s">
        <v>271</v>
      </c>
      <c r="R44" s="127" t="s">
        <v>271</v>
      </c>
      <c r="S44" s="159">
        <v>3218.5</v>
      </c>
      <c r="T44" s="160">
        <v>6868825.3399999999</v>
      </c>
      <c r="U44" s="161">
        <v>45657</v>
      </c>
      <c r="V44" s="91"/>
      <c r="W44" s="162"/>
      <c r="X44" s="161"/>
      <c r="Y44" s="162"/>
      <c r="Z44" s="162"/>
      <c r="AA44" s="161"/>
      <c r="AB44" s="91"/>
      <c r="AC44" s="162"/>
      <c r="AD44" s="91"/>
      <c r="AE44" s="162"/>
      <c r="AF44" s="162"/>
      <c r="AG44" s="161"/>
      <c r="AH44" s="162"/>
      <c r="AI44" s="162"/>
      <c r="AJ44" s="161"/>
      <c r="AK44" s="91"/>
      <c r="AL44" s="91"/>
      <c r="AM44" s="91"/>
      <c r="AN44" s="91"/>
      <c r="AO44" s="162"/>
      <c r="AP44" s="91"/>
      <c r="AQ44" s="91"/>
      <c r="AR44" s="91"/>
      <c r="AS44" s="91"/>
      <c r="AT44" s="91"/>
      <c r="AU44" s="91"/>
      <c r="AV44" s="91"/>
      <c r="AW44" s="91"/>
      <c r="AX44" s="162"/>
      <c r="AY44" s="91"/>
      <c r="AZ44" s="162">
        <f>T44</f>
        <v>6868825.3399999999</v>
      </c>
      <c r="BA44" s="162"/>
      <c r="BB44" s="162"/>
      <c r="BC44" s="162"/>
      <c r="BD44" s="93">
        <f t="shared" ref="BD44:BD54" si="1">AZ44</f>
        <v>6868825.3399999999</v>
      </c>
    </row>
    <row r="45" spans="1:56" s="174" customFormat="1" ht="50.1" customHeight="1">
      <c r="A45" s="163">
        <v>21</v>
      </c>
      <c r="B45" s="164" t="s">
        <v>318</v>
      </c>
      <c r="C45" s="165"/>
      <c r="D45" s="166">
        <v>1977</v>
      </c>
      <c r="E45" s="167" t="s">
        <v>354</v>
      </c>
      <c r="F45" s="163">
        <v>5</v>
      </c>
      <c r="G45" s="163">
        <v>4</v>
      </c>
      <c r="H45" s="163">
        <v>56</v>
      </c>
      <c r="I45" s="163">
        <v>0</v>
      </c>
      <c r="J45" s="163">
        <v>0</v>
      </c>
      <c r="K45" s="163">
        <v>0</v>
      </c>
      <c r="L45" s="163">
        <v>4226.8999999999996</v>
      </c>
      <c r="M45" s="163">
        <v>1842.8</v>
      </c>
      <c r="N45" s="163">
        <v>0</v>
      </c>
      <c r="O45" s="163">
        <v>1842.8</v>
      </c>
      <c r="P45" s="163">
        <v>109</v>
      </c>
      <c r="Q45" s="127" t="s">
        <v>271</v>
      </c>
      <c r="R45" s="127" t="s">
        <v>271</v>
      </c>
      <c r="S45" s="168">
        <v>1842.8</v>
      </c>
      <c r="T45" s="168">
        <v>4381448.2300000004</v>
      </c>
      <c r="U45" s="169">
        <v>45657</v>
      </c>
      <c r="V45" s="170"/>
      <c r="W45" s="170"/>
      <c r="X45" s="169"/>
      <c r="Y45" s="168">
        <v>943.8</v>
      </c>
      <c r="Z45" s="168">
        <v>7982516.9000000004</v>
      </c>
      <c r="AA45" s="169">
        <v>45657</v>
      </c>
      <c r="AB45" s="170"/>
      <c r="AC45" s="170"/>
      <c r="AD45" s="170"/>
      <c r="AE45" s="170">
        <v>2590.92</v>
      </c>
      <c r="AF45" s="168">
        <v>2484319.06</v>
      </c>
      <c r="AG45" s="171">
        <v>45657</v>
      </c>
      <c r="AH45" s="170"/>
      <c r="AI45" s="170"/>
      <c r="AJ45" s="170"/>
      <c r="AK45" s="170"/>
      <c r="AL45" s="170"/>
      <c r="AM45" s="170"/>
      <c r="AN45" s="168">
        <v>2568</v>
      </c>
      <c r="AO45" s="168">
        <v>18099822.649999999</v>
      </c>
      <c r="AP45" s="169">
        <v>45657</v>
      </c>
      <c r="AQ45" s="170"/>
      <c r="AR45" s="170"/>
      <c r="AS45" s="170"/>
      <c r="AT45" s="170"/>
      <c r="AU45" s="170"/>
      <c r="AV45" s="170"/>
      <c r="AW45" s="170"/>
      <c r="AX45" s="170"/>
      <c r="AY45" s="170"/>
      <c r="AZ45" s="172">
        <f>T45+Z45+AF45+AO45</f>
        <v>32948106.84</v>
      </c>
      <c r="BA45" s="170"/>
      <c r="BB45" s="170"/>
      <c r="BC45" s="170"/>
      <c r="BD45" s="173">
        <f t="shared" si="1"/>
        <v>32948106.84</v>
      </c>
    </row>
    <row r="46" spans="1:56" s="74" customFormat="1" ht="50.1" customHeight="1">
      <c r="A46" s="156">
        <v>22</v>
      </c>
      <c r="B46" s="152" t="s">
        <v>319</v>
      </c>
      <c r="C46" s="153"/>
      <c r="D46" s="154">
        <v>1975</v>
      </c>
      <c r="E46" s="155" t="s">
        <v>354</v>
      </c>
      <c r="F46" s="156">
        <v>5</v>
      </c>
      <c r="G46" s="156">
        <v>4</v>
      </c>
      <c r="H46" s="156">
        <v>56</v>
      </c>
      <c r="I46" s="156">
        <v>11</v>
      </c>
      <c r="J46" s="156">
        <v>45</v>
      </c>
      <c r="K46" s="156">
        <v>0</v>
      </c>
      <c r="L46" s="156">
        <v>3974.1</v>
      </c>
      <c r="M46" s="156">
        <v>2664.6</v>
      </c>
      <c r="N46" s="156">
        <v>239.1</v>
      </c>
      <c r="O46" s="156">
        <f>M46-N46</f>
        <v>2425.5</v>
      </c>
      <c r="P46" s="156">
        <v>136</v>
      </c>
      <c r="Q46" s="127" t="s">
        <v>271</v>
      </c>
      <c r="R46" s="127" t="s">
        <v>271</v>
      </c>
      <c r="S46" s="159">
        <v>2657.09</v>
      </c>
      <c r="T46" s="175">
        <v>5644456.0099999998</v>
      </c>
      <c r="U46" s="161">
        <v>45657</v>
      </c>
      <c r="V46" s="176"/>
      <c r="W46" s="176"/>
      <c r="X46" s="161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7"/>
      <c r="AO46" s="177"/>
      <c r="AP46" s="161"/>
      <c r="AQ46" s="176"/>
      <c r="AR46" s="176"/>
      <c r="AS46" s="176"/>
      <c r="AT46" s="176"/>
      <c r="AU46" s="176"/>
      <c r="AV46" s="176"/>
      <c r="AW46" s="176"/>
      <c r="AX46" s="176"/>
      <c r="AY46" s="176"/>
      <c r="AZ46" s="177">
        <f>T46</f>
        <v>5644456.0099999998</v>
      </c>
      <c r="BA46" s="176"/>
      <c r="BB46" s="176"/>
      <c r="BC46" s="176"/>
      <c r="BD46" s="175">
        <f t="shared" si="1"/>
        <v>5644456.0099999998</v>
      </c>
    </row>
    <row r="47" spans="1:56" s="74" customFormat="1" ht="50.1" customHeight="1">
      <c r="A47" s="156">
        <v>23</v>
      </c>
      <c r="B47" s="152" t="s">
        <v>320</v>
      </c>
      <c r="C47" s="153"/>
      <c r="D47" s="154">
        <v>1967</v>
      </c>
      <c r="E47" s="155" t="s">
        <v>18</v>
      </c>
      <c r="F47" s="156">
        <v>5</v>
      </c>
      <c r="G47" s="156">
        <v>8</v>
      </c>
      <c r="H47" s="156">
        <v>118</v>
      </c>
      <c r="I47" s="156">
        <v>26</v>
      </c>
      <c r="J47" s="156">
        <v>92</v>
      </c>
      <c r="K47" s="156">
        <v>0</v>
      </c>
      <c r="L47" s="156">
        <v>7533.6</v>
      </c>
      <c r="M47" s="156">
        <v>5658</v>
      </c>
      <c r="N47" s="156">
        <v>873.2</v>
      </c>
      <c r="O47" s="156">
        <v>4784.8</v>
      </c>
      <c r="P47" s="156">
        <v>294</v>
      </c>
      <c r="Q47" s="127" t="s">
        <v>271</v>
      </c>
      <c r="R47" s="127" t="s">
        <v>271</v>
      </c>
      <c r="S47" s="159">
        <v>5958</v>
      </c>
      <c r="T47" s="175">
        <v>13774126.609999999</v>
      </c>
      <c r="U47" s="161">
        <v>45657</v>
      </c>
      <c r="V47" s="176"/>
      <c r="W47" s="176"/>
      <c r="X47" s="161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7"/>
      <c r="AO47" s="177"/>
      <c r="AP47" s="161"/>
      <c r="AQ47" s="176"/>
      <c r="AR47" s="176"/>
      <c r="AS47" s="176"/>
      <c r="AT47" s="176"/>
      <c r="AU47" s="176"/>
      <c r="AV47" s="176"/>
      <c r="AW47" s="176"/>
      <c r="AX47" s="176"/>
      <c r="AY47" s="176"/>
      <c r="AZ47" s="177">
        <f>T47</f>
        <v>13774126.609999999</v>
      </c>
      <c r="BA47" s="176"/>
      <c r="BB47" s="176"/>
      <c r="BC47" s="176"/>
      <c r="BD47" s="175">
        <f t="shared" si="1"/>
        <v>13774126.609999999</v>
      </c>
    </row>
    <row r="48" spans="1:56" s="74" customFormat="1" ht="50.1" customHeight="1">
      <c r="A48" s="156">
        <v>24</v>
      </c>
      <c r="B48" s="152" t="s">
        <v>321</v>
      </c>
      <c r="C48" s="153"/>
      <c r="D48" s="154">
        <v>1963</v>
      </c>
      <c r="E48" s="155" t="s">
        <v>354</v>
      </c>
      <c r="F48" s="156">
        <v>5</v>
      </c>
      <c r="G48" s="156">
        <v>3</v>
      </c>
      <c r="H48" s="156">
        <v>30</v>
      </c>
      <c r="I48" s="156">
        <v>0</v>
      </c>
      <c r="J48" s="156">
        <v>1</v>
      </c>
      <c r="K48" s="156">
        <v>0</v>
      </c>
      <c r="L48" s="156">
        <v>4825.7</v>
      </c>
      <c r="M48" s="156">
        <v>3010.5</v>
      </c>
      <c r="N48" s="156">
        <v>0</v>
      </c>
      <c r="O48" s="156">
        <v>3010.5</v>
      </c>
      <c r="P48" s="156">
        <v>190</v>
      </c>
      <c r="Q48" s="127" t="s">
        <v>271</v>
      </c>
      <c r="R48" s="127" t="s">
        <v>271</v>
      </c>
      <c r="S48" s="159">
        <v>2998.04</v>
      </c>
      <c r="T48" s="175">
        <v>5466103.71</v>
      </c>
      <c r="U48" s="161">
        <v>45657</v>
      </c>
      <c r="V48" s="176"/>
      <c r="W48" s="176"/>
      <c r="X48" s="161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5">
        <f>T48</f>
        <v>5466103.71</v>
      </c>
      <c r="BA48" s="176"/>
      <c r="BB48" s="176"/>
      <c r="BC48" s="176"/>
      <c r="BD48" s="175">
        <f t="shared" si="1"/>
        <v>5466103.71</v>
      </c>
    </row>
    <row r="49" spans="1:56" s="74" customFormat="1" ht="50.1" customHeight="1">
      <c r="A49" s="156">
        <v>25</v>
      </c>
      <c r="B49" s="152" t="s">
        <v>322</v>
      </c>
      <c r="C49" s="153"/>
      <c r="D49" s="154">
        <v>1966</v>
      </c>
      <c r="E49" s="155" t="s">
        <v>18</v>
      </c>
      <c r="F49" s="156">
        <v>5</v>
      </c>
      <c r="G49" s="156">
        <v>6</v>
      </c>
      <c r="H49" s="156">
        <v>90</v>
      </c>
      <c r="I49" s="156">
        <v>26</v>
      </c>
      <c r="J49" s="156">
        <v>64</v>
      </c>
      <c r="K49" s="156">
        <v>0</v>
      </c>
      <c r="L49" s="156">
        <v>5968.3</v>
      </c>
      <c r="M49" s="156">
        <v>4460.3</v>
      </c>
      <c r="N49" s="156">
        <v>1176.42</v>
      </c>
      <c r="O49" s="156">
        <f>M49-N49</f>
        <v>3283.88</v>
      </c>
      <c r="P49" s="156">
        <v>284</v>
      </c>
      <c r="Q49" s="127" t="s">
        <v>271</v>
      </c>
      <c r="R49" s="127" t="s">
        <v>271</v>
      </c>
      <c r="S49" s="159">
        <v>4460.3</v>
      </c>
      <c r="T49" s="175">
        <v>10336491.869999999</v>
      </c>
      <c r="U49" s="161">
        <v>45657</v>
      </c>
      <c r="V49" s="176"/>
      <c r="W49" s="176"/>
      <c r="X49" s="161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5">
        <f>T49</f>
        <v>10336491.869999999</v>
      </c>
      <c r="BA49" s="176"/>
      <c r="BB49" s="176"/>
      <c r="BC49" s="176"/>
      <c r="BD49" s="175">
        <f t="shared" si="1"/>
        <v>10336491.869999999</v>
      </c>
    </row>
    <row r="50" spans="1:56" s="74" customFormat="1" ht="50.1" customHeight="1">
      <c r="A50" s="156">
        <v>26</v>
      </c>
      <c r="B50" s="152" t="s">
        <v>323</v>
      </c>
      <c r="C50" s="153"/>
      <c r="D50" s="154">
        <v>1966</v>
      </c>
      <c r="E50" s="155" t="s">
        <v>18</v>
      </c>
      <c r="F50" s="156">
        <v>5</v>
      </c>
      <c r="G50" s="156">
        <v>5</v>
      </c>
      <c r="H50" s="156">
        <v>78</v>
      </c>
      <c r="I50" s="156">
        <v>8</v>
      </c>
      <c r="J50" s="156">
        <v>67</v>
      </c>
      <c r="K50" s="156">
        <v>0</v>
      </c>
      <c r="L50" s="156">
        <v>4396</v>
      </c>
      <c r="M50" s="156">
        <v>3186.6</v>
      </c>
      <c r="N50" s="156">
        <v>214.3</v>
      </c>
      <c r="O50" s="156">
        <f>M50-N50</f>
        <v>2972.2999999999997</v>
      </c>
      <c r="P50" s="156">
        <v>183</v>
      </c>
      <c r="Q50" s="127" t="s">
        <v>271</v>
      </c>
      <c r="R50" s="127" t="s">
        <v>271</v>
      </c>
      <c r="S50" s="159">
        <v>3186.6</v>
      </c>
      <c r="T50" s="175">
        <v>7675817.9000000004</v>
      </c>
      <c r="U50" s="161">
        <v>45657</v>
      </c>
      <c r="V50" s="176"/>
      <c r="W50" s="159"/>
      <c r="X50" s="161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5">
        <f>T50</f>
        <v>7675817.9000000004</v>
      </c>
      <c r="BA50" s="176"/>
      <c r="BB50" s="176"/>
      <c r="BC50" s="176"/>
      <c r="BD50" s="175">
        <f t="shared" si="1"/>
        <v>7675817.9000000004</v>
      </c>
    </row>
    <row r="51" spans="1:56" s="74" customFormat="1" ht="50.1" customHeight="1">
      <c r="A51" s="156">
        <v>27</v>
      </c>
      <c r="B51" s="257" t="s">
        <v>324</v>
      </c>
      <c r="C51" s="258"/>
      <c r="D51" s="178">
        <v>1998</v>
      </c>
      <c r="E51" s="155" t="s">
        <v>18</v>
      </c>
      <c r="F51" s="156">
        <v>10</v>
      </c>
      <c r="G51" s="156">
        <v>2</v>
      </c>
      <c r="H51" s="156">
        <v>79</v>
      </c>
      <c r="I51" s="156">
        <v>0</v>
      </c>
      <c r="J51" s="156">
        <v>0</v>
      </c>
      <c r="K51" s="156">
        <v>0</v>
      </c>
      <c r="L51" s="156">
        <v>4764.3999999999996</v>
      </c>
      <c r="M51" s="156">
        <v>2824.7</v>
      </c>
      <c r="N51" s="156">
        <v>0</v>
      </c>
      <c r="O51" s="156">
        <v>2824.7</v>
      </c>
      <c r="P51" s="156">
        <v>210</v>
      </c>
      <c r="Q51" s="127" t="s">
        <v>271</v>
      </c>
      <c r="R51" s="127" t="s">
        <v>271</v>
      </c>
      <c r="S51" s="176"/>
      <c r="T51" s="175"/>
      <c r="U51" s="161"/>
      <c r="V51" s="176">
        <v>2</v>
      </c>
      <c r="W51" s="177">
        <v>8683577.1300000008</v>
      </c>
      <c r="X51" s="161">
        <v>45657</v>
      </c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7">
        <f>W51</f>
        <v>8683577.1300000008</v>
      </c>
      <c r="BA51" s="176"/>
      <c r="BB51" s="176"/>
      <c r="BC51" s="176"/>
      <c r="BD51" s="177">
        <f t="shared" si="1"/>
        <v>8683577.1300000008</v>
      </c>
    </row>
    <row r="52" spans="1:56" s="74" customFormat="1" ht="50.1" customHeight="1">
      <c r="A52" s="156">
        <v>28</v>
      </c>
      <c r="B52" s="152" t="s">
        <v>325</v>
      </c>
      <c r="C52" s="153"/>
      <c r="D52" s="154">
        <v>1998</v>
      </c>
      <c r="E52" s="155" t="s">
        <v>355</v>
      </c>
      <c r="F52" s="156">
        <v>10</v>
      </c>
      <c r="G52" s="156">
        <v>5</v>
      </c>
      <c r="H52" s="156">
        <v>200</v>
      </c>
      <c r="I52" s="156">
        <v>0</v>
      </c>
      <c r="J52" s="156">
        <v>0</v>
      </c>
      <c r="K52" s="156">
        <v>0</v>
      </c>
      <c r="L52" s="156">
        <v>15492.92</v>
      </c>
      <c r="M52" s="156">
        <v>10963.92</v>
      </c>
      <c r="N52" s="156">
        <v>0</v>
      </c>
      <c r="O52" s="156">
        <v>10963.92</v>
      </c>
      <c r="P52" s="156">
        <v>429</v>
      </c>
      <c r="Q52" s="127" t="s">
        <v>271</v>
      </c>
      <c r="R52" s="127" t="s">
        <v>271</v>
      </c>
      <c r="S52" s="176"/>
      <c r="T52" s="175"/>
      <c r="U52" s="161"/>
      <c r="V52" s="176">
        <v>5</v>
      </c>
      <c r="W52" s="177">
        <v>21708942.829999998</v>
      </c>
      <c r="X52" s="161">
        <v>45657</v>
      </c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7">
        <f>W52</f>
        <v>21708942.829999998</v>
      </c>
      <c r="BA52" s="176"/>
      <c r="BB52" s="176"/>
      <c r="BC52" s="176"/>
      <c r="BD52" s="177">
        <f t="shared" si="1"/>
        <v>21708942.829999998</v>
      </c>
    </row>
    <row r="53" spans="1:56" s="74" customFormat="1" ht="50.1" customHeight="1">
      <c r="A53" s="156">
        <v>29</v>
      </c>
      <c r="B53" s="152" t="s">
        <v>326</v>
      </c>
      <c r="C53" s="153"/>
      <c r="D53" s="154">
        <v>1998</v>
      </c>
      <c r="E53" s="155" t="s">
        <v>18</v>
      </c>
      <c r="F53" s="156">
        <v>10</v>
      </c>
      <c r="G53" s="156">
        <v>4</v>
      </c>
      <c r="H53" s="156">
        <v>160</v>
      </c>
      <c r="I53" s="156">
        <v>0</v>
      </c>
      <c r="J53" s="156">
        <v>160</v>
      </c>
      <c r="K53" s="156"/>
      <c r="L53" s="156">
        <v>9411.2999999999993</v>
      </c>
      <c r="M53" s="156">
        <v>8379.7999999999993</v>
      </c>
      <c r="N53" s="156">
        <v>0</v>
      </c>
      <c r="O53" s="156">
        <v>8379.7999999999993</v>
      </c>
      <c r="P53" s="156">
        <v>160</v>
      </c>
      <c r="Q53" s="127" t="s">
        <v>271</v>
      </c>
      <c r="R53" s="127" t="s">
        <v>271</v>
      </c>
      <c r="S53" s="176"/>
      <c r="T53" s="175"/>
      <c r="U53" s="161"/>
      <c r="V53" s="176">
        <v>4</v>
      </c>
      <c r="W53" s="177">
        <v>17367154.260000002</v>
      </c>
      <c r="X53" s="161">
        <v>45657</v>
      </c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7">
        <f>W53</f>
        <v>17367154.260000002</v>
      </c>
      <c r="BA53" s="176"/>
      <c r="BB53" s="176"/>
      <c r="BC53" s="176"/>
      <c r="BD53" s="177">
        <f t="shared" si="1"/>
        <v>17367154.260000002</v>
      </c>
    </row>
    <row r="54" spans="1:56" s="74" customFormat="1" ht="50.1" customHeight="1">
      <c r="A54" s="156">
        <v>30</v>
      </c>
      <c r="B54" s="152" t="s">
        <v>327</v>
      </c>
      <c r="C54" s="153"/>
      <c r="D54" s="154">
        <v>1998</v>
      </c>
      <c r="E54" s="155" t="s">
        <v>18</v>
      </c>
      <c r="F54" s="156">
        <v>10</v>
      </c>
      <c r="G54" s="156">
        <v>4</v>
      </c>
      <c r="H54" s="156">
        <v>160</v>
      </c>
      <c r="I54" s="156">
        <v>0</v>
      </c>
      <c r="J54" s="156">
        <v>160</v>
      </c>
      <c r="K54" s="156">
        <v>0</v>
      </c>
      <c r="L54" s="156">
        <v>9358</v>
      </c>
      <c r="M54" s="156">
        <v>8323.7999999999993</v>
      </c>
      <c r="N54" s="156">
        <v>0</v>
      </c>
      <c r="O54" s="156">
        <v>8323.7999999999993</v>
      </c>
      <c r="P54" s="156">
        <v>281</v>
      </c>
      <c r="Q54" s="127" t="s">
        <v>271</v>
      </c>
      <c r="R54" s="127" t="s">
        <v>271</v>
      </c>
      <c r="S54" s="176"/>
      <c r="T54" s="175"/>
      <c r="U54" s="161"/>
      <c r="V54" s="176">
        <v>4</v>
      </c>
      <c r="W54" s="177">
        <v>17367154.260000002</v>
      </c>
      <c r="X54" s="161">
        <v>45657</v>
      </c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7">
        <f>W54</f>
        <v>17367154.260000002</v>
      </c>
      <c r="BA54" s="176"/>
      <c r="BB54" s="176"/>
      <c r="BC54" s="176"/>
      <c r="BD54" s="177">
        <f t="shared" si="1"/>
        <v>17367154.260000002</v>
      </c>
    </row>
    <row r="55" spans="1:56" s="74" customFormat="1" ht="50.1" customHeight="1">
      <c r="A55" s="145"/>
      <c r="B55" s="179" t="s">
        <v>353</v>
      </c>
      <c r="C55" s="180"/>
      <c r="D55" s="153"/>
      <c r="E55" s="181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27"/>
      <c r="R55" s="127"/>
      <c r="S55" s="182"/>
      <c r="T55" s="183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</row>
    <row r="56" spans="1:56" s="74" customFormat="1" ht="50.1" customHeight="1">
      <c r="A56" s="145">
        <v>30</v>
      </c>
      <c r="B56" s="259" t="s">
        <v>328</v>
      </c>
      <c r="C56" s="260"/>
      <c r="D56" s="144">
        <v>2000</v>
      </c>
      <c r="E56" s="181" t="s">
        <v>354</v>
      </c>
      <c r="F56" s="145">
        <v>10</v>
      </c>
      <c r="G56" s="145">
        <v>1</v>
      </c>
      <c r="H56" s="145">
        <v>48</v>
      </c>
      <c r="I56" s="145">
        <v>0</v>
      </c>
      <c r="J56" s="145">
        <v>0</v>
      </c>
      <c r="K56" s="145">
        <v>0</v>
      </c>
      <c r="L56" s="145">
        <v>4317</v>
      </c>
      <c r="M56" s="145">
        <v>3703</v>
      </c>
      <c r="N56" s="145">
        <v>0</v>
      </c>
      <c r="O56" s="145">
        <v>3703</v>
      </c>
      <c r="P56" s="145">
        <v>73</v>
      </c>
      <c r="Q56" s="127" t="s">
        <v>271</v>
      </c>
      <c r="R56" s="127" t="s">
        <v>271</v>
      </c>
      <c r="S56" s="182"/>
      <c r="T56" s="183"/>
      <c r="U56" s="182"/>
      <c r="V56" s="182">
        <v>2</v>
      </c>
      <c r="W56" s="159">
        <v>9354672.5700000003</v>
      </c>
      <c r="X56" s="184">
        <v>46022</v>
      </c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5">
        <f>W56</f>
        <v>9354672.5700000003</v>
      </c>
      <c r="BA56" s="182"/>
      <c r="BB56" s="182"/>
      <c r="BC56" s="182"/>
      <c r="BD56" s="185">
        <f t="shared" ref="BD56:BD71" si="2">AZ56</f>
        <v>9354672.5700000003</v>
      </c>
    </row>
    <row r="57" spans="1:56" s="74" customFormat="1" ht="50.1" customHeight="1">
      <c r="A57" s="156">
        <v>31</v>
      </c>
      <c r="B57" s="259" t="s">
        <v>329</v>
      </c>
      <c r="C57" s="260"/>
      <c r="D57" s="144">
        <v>2000</v>
      </c>
      <c r="E57" s="155" t="s">
        <v>354</v>
      </c>
      <c r="F57" s="156">
        <v>10</v>
      </c>
      <c r="G57" s="156">
        <v>3</v>
      </c>
      <c r="H57" s="156">
        <v>109</v>
      </c>
      <c r="I57" s="156">
        <v>9</v>
      </c>
      <c r="J57" s="156">
        <v>100</v>
      </c>
      <c r="K57" s="156">
        <v>0</v>
      </c>
      <c r="L57" s="156">
        <v>8130</v>
      </c>
      <c r="M57" s="156">
        <v>5890.6</v>
      </c>
      <c r="N57" s="156">
        <v>546.20000000000005</v>
      </c>
      <c r="O57" s="156">
        <f>M57-N57</f>
        <v>5344.4000000000005</v>
      </c>
      <c r="P57" s="156">
        <v>267</v>
      </c>
      <c r="Q57" s="127" t="s">
        <v>271</v>
      </c>
      <c r="R57" s="127" t="s">
        <v>271</v>
      </c>
      <c r="S57" s="176"/>
      <c r="T57" s="175"/>
      <c r="U57" s="176"/>
      <c r="V57" s="176">
        <v>3</v>
      </c>
      <c r="W57" s="177">
        <v>13025356.699999999</v>
      </c>
      <c r="X57" s="184">
        <v>46022</v>
      </c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7">
        <f>W57</f>
        <v>13025356.699999999</v>
      </c>
      <c r="BA57" s="176"/>
      <c r="BB57" s="176"/>
      <c r="BC57" s="176"/>
      <c r="BD57" s="177">
        <f t="shared" si="2"/>
        <v>13025356.699999999</v>
      </c>
    </row>
    <row r="58" spans="1:56" s="74" customFormat="1" ht="50.1" customHeight="1">
      <c r="A58" s="156">
        <v>32</v>
      </c>
      <c r="B58" s="259" t="s">
        <v>330</v>
      </c>
      <c r="C58" s="260"/>
      <c r="D58" s="144">
        <v>2000</v>
      </c>
      <c r="E58" s="155" t="s">
        <v>354</v>
      </c>
      <c r="F58" s="156">
        <v>10</v>
      </c>
      <c r="G58" s="156">
        <v>3</v>
      </c>
      <c r="H58" s="156">
        <v>120</v>
      </c>
      <c r="I58" s="156">
        <v>0</v>
      </c>
      <c r="J58" s="156">
        <v>120</v>
      </c>
      <c r="K58" s="156">
        <v>0</v>
      </c>
      <c r="L58" s="156">
        <v>11256.6</v>
      </c>
      <c r="M58" s="156">
        <v>8410.57</v>
      </c>
      <c r="N58" s="156">
        <v>0</v>
      </c>
      <c r="O58" s="156">
        <v>8410.57</v>
      </c>
      <c r="P58" s="156">
        <v>259</v>
      </c>
      <c r="Q58" s="127" t="s">
        <v>271</v>
      </c>
      <c r="R58" s="127" t="s">
        <v>271</v>
      </c>
      <c r="S58" s="176"/>
      <c r="T58" s="175"/>
      <c r="U58" s="176"/>
      <c r="V58" s="176">
        <v>3</v>
      </c>
      <c r="W58" s="177">
        <v>16375419.25</v>
      </c>
      <c r="X58" s="184">
        <v>46022</v>
      </c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7">
        <f>W58</f>
        <v>16375419.25</v>
      </c>
      <c r="BA58" s="176"/>
      <c r="BB58" s="176"/>
      <c r="BC58" s="176"/>
      <c r="BD58" s="177">
        <f t="shared" si="2"/>
        <v>16375419.25</v>
      </c>
    </row>
    <row r="59" spans="1:56" s="74" customFormat="1" ht="50.1" customHeight="1">
      <c r="A59" s="156">
        <v>33</v>
      </c>
      <c r="B59" s="259" t="s">
        <v>332</v>
      </c>
      <c r="C59" s="260"/>
      <c r="D59" s="144">
        <v>1976</v>
      </c>
      <c r="E59" s="155" t="s">
        <v>18</v>
      </c>
      <c r="F59" s="156">
        <v>5</v>
      </c>
      <c r="G59" s="156">
        <v>4</v>
      </c>
      <c r="H59" s="156">
        <v>59</v>
      </c>
      <c r="I59" s="156">
        <v>7</v>
      </c>
      <c r="J59" s="156">
        <v>52</v>
      </c>
      <c r="K59" s="156">
        <v>0</v>
      </c>
      <c r="L59" s="156">
        <v>3640.6</v>
      </c>
      <c r="M59" s="156">
        <v>2703</v>
      </c>
      <c r="N59" s="156">
        <v>267.39999999999998</v>
      </c>
      <c r="O59" s="156">
        <f t="shared" ref="O59:O69" si="3">M59-N59</f>
        <v>2435.6</v>
      </c>
      <c r="P59" s="156">
        <v>132</v>
      </c>
      <c r="Q59" s="127" t="s">
        <v>271</v>
      </c>
      <c r="R59" s="127" t="s">
        <v>271</v>
      </c>
      <c r="S59" s="159">
        <v>2638.9</v>
      </c>
      <c r="T59" s="159">
        <v>6299157.4699999997</v>
      </c>
      <c r="U59" s="184">
        <v>46022</v>
      </c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7">
        <f t="shared" ref="AZ59:AZ69" si="4">T59</f>
        <v>6299157.4699999997</v>
      </c>
      <c r="BA59" s="176"/>
      <c r="BB59" s="176"/>
      <c r="BC59" s="176"/>
      <c r="BD59" s="177">
        <f t="shared" si="2"/>
        <v>6299157.4699999997</v>
      </c>
    </row>
    <row r="60" spans="1:56" s="74" customFormat="1" ht="50.1" customHeight="1">
      <c r="A60" s="156">
        <v>34</v>
      </c>
      <c r="B60" s="259" t="s">
        <v>336</v>
      </c>
      <c r="C60" s="260"/>
      <c r="D60" s="144">
        <v>1976</v>
      </c>
      <c r="E60" s="155" t="s">
        <v>18</v>
      </c>
      <c r="F60" s="156">
        <v>5</v>
      </c>
      <c r="G60" s="156">
        <v>4</v>
      </c>
      <c r="H60" s="156">
        <v>60</v>
      </c>
      <c r="I60" s="156">
        <v>3</v>
      </c>
      <c r="J60" s="156">
        <v>54</v>
      </c>
      <c r="K60" s="156">
        <v>0</v>
      </c>
      <c r="L60" s="156">
        <v>3616.7</v>
      </c>
      <c r="M60" s="156">
        <v>2636.3</v>
      </c>
      <c r="N60" s="156">
        <v>95.1</v>
      </c>
      <c r="O60" s="156">
        <f t="shared" si="3"/>
        <v>2541.2000000000003</v>
      </c>
      <c r="P60" s="156">
        <v>121</v>
      </c>
      <c r="Q60" s="127" t="s">
        <v>271</v>
      </c>
      <c r="R60" s="127" t="s">
        <v>271</v>
      </c>
      <c r="S60" s="159">
        <v>2684.3</v>
      </c>
      <c r="T60" s="175">
        <v>6379452.54</v>
      </c>
      <c r="U60" s="184">
        <v>46022</v>
      </c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5">
        <f t="shared" si="4"/>
        <v>6379452.54</v>
      </c>
      <c r="BA60" s="176"/>
      <c r="BB60" s="176"/>
      <c r="BC60" s="176"/>
      <c r="BD60" s="175">
        <f t="shared" si="2"/>
        <v>6379452.54</v>
      </c>
    </row>
    <row r="61" spans="1:56" s="74" customFormat="1" ht="50.1" customHeight="1">
      <c r="A61" s="156">
        <v>35</v>
      </c>
      <c r="B61" s="259" t="s">
        <v>337</v>
      </c>
      <c r="C61" s="260"/>
      <c r="D61" s="144">
        <v>1976</v>
      </c>
      <c r="E61" s="155" t="s">
        <v>18</v>
      </c>
      <c r="F61" s="156">
        <v>5</v>
      </c>
      <c r="G61" s="156">
        <v>5</v>
      </c>
      <c r="H61" s="156">
        <v>75</v>
      </c>
      <c r="I61" s="156">
        <v>9</v>
      </c>
      <c r="J61" s="156">
        <v>66</v>
      </c>
      <c r="K61" s="156">
        <v>0</v>
      </c>
      <c r="L61" s="156">
        <v>5479.6</v>
      </c>
      <c r="M61" s="156">
        <v>3461.1</v>
      </c>
      <c r="N61" s="156">
        <v>361.7</v>
      </c>
      <c r="O61" s="156">
        <f t="shared" si="3"/>
        <v>3099.4</v>
      </c>
      <c r="P61" s="156">
        <v>182</v>
      </c>
      <c r="Q61" s="127" t="s">
        <v>271</v>
      </c>
      <c r="R61" s="127" t="s">
        <v>271</v>
      </c>
      <c r="S61" s="159">
        <v>3460.3</v>
      </c>
      <c r="T61" s="175">
        <v>8159887.4699999997</v>
      </c>
      <c r="U61" s="184">
        <v>46022</v>
      </c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5">
        <f t="shared" si="4"/>
        <v>8159887.4699999997</v>
      </c>
      <c r="BA61" s="176"/>
      <c r="BB61" s="176"/>
      <c r="BC61" s="176"/>
      <c r="BD61" s="175">
        <f t="shared" si="2"/>
        <v>8159887.4699999997</v>
      </c>
    </row>
    <row r="62" spans="1:56" s="74" customFormat="1" ht="50.1" customHeight="1">
      <c r="A62" s="156">
        <v>36</v>
      </c>
      <c r="B62" s="259" t="s">
        <v>338</v>
      </c>
      <c r="C62" s="260"/>
      <c r="D62" s="144">
        <v>1974</v>
      </c>
      <c r="E62" s="155" t="s">
        <v>18</v>
      </c>
      <c r="F62" s="156">
        <v>5</v>
      </c>
      <c r="G62" s="156">
        <v>5</v>
      </c>
      <c r="H62" s="156">
        <v>78</v>
      </c>
      <c r="I62" s="156">
        <v>6</v>
      </c>
      <c r="J62" s="156">
        <v>72</v>
      </c>
      <c r="K62" s="156">
        <v>0</v>
      </c>
      <c r="L62" s="156">
        <v>4781.8</v>
      </c>
      <c r="M62" s="156">
        <v>3461</v>
      </c>
      <c r="N62" s="156">
        <v>219.4</v>
      </c>
      <c r="O62" s="156">
        <f t="shared" si="3"/>
        <v>3241.6</v>
      </c>
      <c r="P62" s="156">
        <v>166</v>
      </c>
      <c r="Q62" s="127" t="s">
        <v>271</v>
      </c>
      <c r="R62" s="127" t="s">
        <v>271</v>
      </c>
      <c r="S62" s="159">
        <v>3465.9</v>
      </c>
      <c r="T62" s="159">
        <v>8251389.8300000001</v>
      </c>
      <c r="U62" s="184">
        <v>46022</v>
      </c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7">
        <f t="shared" si="4"/>
        <v>8251389.8300000001</v>
      </c>
      <c r="BA62" s="176"/>
      <c r="BB62" s="176"/>
      <c r="BC62" s="176"/>
      <c r="BD62" s="177">
        <f t="shared" si="2"/>
        <v>8251389.8300000001</v>
      </c>
    </row>
    <row r="63" spans="1:56" s="74" customFormat="1" ht="50.1" customHeight="1">
      <c r="A63" s="156">
        <v>37</v>
      </c>
      <c r="B63" s="259" t="s">
        <v>339</v>
      </c>
      <c r="C63" s="260"/>
      <c r="D63" s="144">
        <v>1974</v>
      </c>
      <c r="E63" s="155" t="s">
        <v>18</v>
      </c>
      <c r="F63" s="156">
        <v>5</v>
      </c>
      <c r="G63" s="156">
        <v>6</v>
      </c>
      <c r="H63" s="156">
        <v>90</v>
      </c>
      <c r="I63" s="156">
        <v>13</v>
      </c>
      <c r="J63" s="156">
        <v>77</v>
      </c>
      <c r="K63" s="156">
        <v>0</v>
      </c>
      <c r="L63" s="156">
        <v>5791.2</v>
      </c>
      <c r="M63" s="156">
        <v>4410.3</v>
      </c>
      <c r="N63" s="156">
        <v>441.1</v>
      </c>
      <c r="O63" s="156">
        <f t="shared" si="3"/>
        <v>3969.2000000000003</v>
      </c>
      <c r="P63" s="156">
        <v>225</v>
      </c>
      <c r="Q63" s="127" t="s">
        <v>271</v>
      </c>
      <c r="R63" s="127" t="s">
        <v>271</v>
      </c>
      <c r="S63" s="159">
        <v>4403.8</v>
      </c>
      <c r="T63" s="159">
        <v>10236565.18</v>
      </c>
      <c r="U63" s="184">
        <v>46022</v>
      </c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7">
        <f t="shared" si="4"/>
        <v>10236565.18</v>
      </c>
      <c r="BA63" s="176"/>
      <c r="BB63" s="176"/>
      <c r="BC63" s="176"/>
      <c r="BD63" s="177">
        <f t="shared" si="2"/>
        <v>10236565.18</v>
      </c>
    </row>
    <row r="64" spans="1:56" s="74" customFormat="1" ht="50.1" customHeight="1">
      <c r="A64" s="156">
        <v>38</v>
      </c>
      <c r="B64" s="259" t="s">
        <v>340</v>
      </c>
      <c r="C64" s="260"/>
      <c r="D64" s="144">
        <v>1975</v>
      </c>
      <c r="E64" s="155" t="s">
        <v>354</v>
      </c>
      <c r="F64" s="156">
        <v>5</v>
      </c>
      <c r="G64" s="156">
        <v>8</v>
      </c>
      <c r="H64" s="156">
        <v>129</v>
      </c>
      <c r="I64" s="156">
        <v>27</v>
      </c>
      <c r="J64" s="156">
        <v>102</v>
      </c>
      <c r="K64" s="156">
        <v>0</v>
      </c>
      <c r="L64" s="156">
        <v>8012.41</v>
      </c>
      <c r="M64" s="156">
        <v>6090.01</v>
      </c>
      <c r="N64" s="156">
        <v>888.3</v>
      </c>
      <c r="O64" s="156">
        <f t="shared" si="3"/>
        <v>5201.71</v>
      </c>
      <c r="P64" s="156">
        <v>387</v>
      </c>
      <c r="Q64" s="127" t="s">
        <v>271</v>
      </c>
      <c r="R64" s="127" t="s">
        <v>271</v>
      </c>
      <c r="S64" s="159">
        <v>6090.01</v>
      </c>
      <c r="T64" s="175">
        <v>12954655.92</v>
      </c>
      <c r="U64" s="184">
        <v>46022</v>
      </c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5">
        <f t="shared" si="4"/>
        <v>12954655.92</v>
      </c>
      <c r="BA64" s="176"/>
      <c r="BB64" s="176"/>
      <c r="BC64" s="176"/>
      <c r="BD64" s="175">
        <f t="shared" si="2"/>
        <v>12954655.92</v>
      </c>
    </row>
    <row r="65" spans="1:56" s="74" customFormat="1" ht="50.1" customHeight="1">
      <c r="A65" s="156">
        <v>39</v>
      </c>
      <c r="B65" s="259" t="s">
        <v>341</v>
      </c>
      <c r="C65" s="260"/>
      <c r="D65" s="144">
        <v>1974</v>
      </c>
      <c r="E65" s="155" t="s">
        <v>18</v>
      </c>
      <c r="F65" s="156">
        <v>5</v>
      </c>
      <c r="G65" s="156">
        <v>6</v>
      </c>
      <c r="H65" s="156">
        <v>90</v>
      </c>
      <c r="I65" s="156">
        <v>25</v>
      </c>
      <c r="J65" s="156">
        <v>65</v>
      </c>
      <c r="K65" s="156">
        <v>0</v>
      </c>
      <c r="L65" s="156">
        <v>5827.57</v>
      </c>
      <c r="M65" s="156">
        <v>4438.97</v>
      </c>
      <c r="N65" s="156">
        <v>943.2</v>
      </c>
      <c r="O65" s="156">
        <f t="shared" si="3"/>
        <v>3495.7700000000004</v>
      </c>
      <c r="P65" s="156">
        <v>254</v>
      </c>
      <c r="Q65" s="127" t="s">
        <v>271</v>
      </c>
      <c r="R65" s="127" t="s">
        <v>271</v>
      </c>
      <c r="S65" s="159">
        <v>4438.9399999999996</v>
      </c>
      <c r="T65" s="175">
        <v>10298714.279999999</v>
      </c>
      <c r="U65" s="184">
        <v>46022</v>
      </c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5">
        <f t="shared" si="4"/>
        <v>10298714.279999999</v>
      </c>
      <c r="BA65" s="176"/>
      <c r="BB65" s="176"/>
      <c r="BC65" s="176"/>
      <c r="BD65" s="175">
        <f t="shared" si="2"/>
        <v>10298714.279999999</v>
      </c>
    </row>
    <row r="66" spans="1:56" s="74" customFormat="1" ht="50.1" customHeight="1">
      <c r="A66" s="156">
        <v>40</v>
      </c>
      <c r="B66" s="259" t="s">
        <v>342</v>
      </c>
      <c r="C66" s="260"/>
      <c r="D66" s="144">
        <v>1974</v>
      </c>
      <c r="E66" s="155" t="s">
        <v>354</v>
      </c>
      <c r="F66" s="156">
        <v>5</v>
      </c>
      <c r="G66" s="156">
        <v>6</v>
      </c>
      <c r="H66" s="156">
        <v>96</v>
      </c>
      <c r="I66" s="156">
        <v>16</v>
      </c>
      <c r="J66" s="156">
        <v>80</v>
      </c>
      <c r="K66" s="156">
        <v>0</v>
      </c>
      <c r="L66" s="156">
        <v>5983.3</v>
      </c>
      <c r="M66" s="156">
        <v>4373.1000000000004</v>
      </c>
      <c r="N66" s="156">
        <v>435.8</v>
      </c>
      <c r="O66" s="156">
        <f t="shared" si="3"/>
        <v>3937.3</v>
      </c>
      <c r="P66" s="156">
        <v>233</v>
      </c>
      <c r="Q66" s="127" t="s">
        <v>271</v>
      </c>
      <c r="R66" s="127" t="s">
        <v>271</v>
      </c>
      <c r="S66" s="159">
        <v>4372.6000000000004</v>
      </c>
      <c r="T66" s="175">
        <v>9393280.3100000005</v>
      </c>
      <c r="U66" s="184">
        <v>46022</v>
      </c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5">
        <f t="shared" si="4"/>
        <v>9393280.3100000005</v>
      </c>
      <c r="BA66" s="176"/>
      <c r="BB66" s="176"/>
      <c r="BC66" s="176"/>
      <c r="BD66" s="175">
        <f t="shared" si="2"/>
        <v>9393280.3100000005</v>
      </c>
    </row>
    <row r="67" spans="1:56" s="74" customFormat="1" ht="50.1" customHeight="1">
      <c r="A67" s="156">
        <v>41</v>
      </c>
      <c r="B67" s="259" t="s">
        <v>343</v>
      </c>
      <c r="C67" s="260"/>
      <c r="D67" s="144">
        <v>1971</v>
      </c>
      <c r="E67" s="155" t="s">
        <v>18</v>
      </c>
      <c r="F67" s="156">
        <v>5</v>
      </c>
      <c r="G67" s="156">
        <v>5</v>
      </c>
      <c r="H67" s="156">
        <v>75</v>
      </c>
      <c r="I67" s="156">
        <v>12</v>
      </c>
      <c r="J67" s="156">
        <v>63</v>
      </c>
      <c r="K67" s="156">
        <v>0</v>
      </c>
      <c r="L67" s="156">
        <v>4369.5</v>
      </c>
      <c r="M67" s="156">
        <v>3190.9</v>
      </c>
      <c r="N67" s="156">
        <v>325.39999999999998</v>
      </c>
      <c r="O67" s="156">
        <f t="shared" si="3"/>
        <v>2865.5</v>
      </c>
      <c r="P67" s="156">
        <v>171</v>
      </c>
      <c r="Q67" s="127" t="s">
        <v>271</v>
      </c>
      <c r="R67" s="127" t="s">
        <v>271</v>
      </c>
      <c r="S67" s="159">
        <v>3190.9</v>
      </c>
      <c r="T67" s="175">
        <v>7683422.9299999997</v>
      </c>
      <c r="U67" s="184">
        <v>46022</v>
      </c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5">
        <f t="shared" si="4"/>
        <v>7683422.9299999997</v>
      </c>
      <c r="BA67" s="176"/>
      <c r="BB67" s="176"/>
      <c r="BC67" s="176"/>
      <c r="BD67" s="175">
        <f t="shared" si="2"/>
        <v>7683422.9299999997</v>
      </c>
    </row>
    <row r="68" spans="1:56" s="74" customFormat="1" ht="50.1" customHeight="1">
      <c r="A68" s="156">
        <v>42</v>
      </c>
      <c r="B68" s="259" t="s">
        <v>344</v>
      </c>
      <c r="C68" s="260"/>
      <c r="D68" s="144">
        <v>1976</v>
      </c>
      <c r="E68" s="155" t="s">
        <v>18</v>
      </c>
      <c r="F68" s="156">
        <v>5</v>
      </c>
      <c r="G68" s="156">
        <v>4</v>
      </c>
      <c r="H68" s="156">
        <v>60</v>
      </c>
      <c r="I68" s="156">
        <v>12</v>
      </c>
      <c r="J68" s="156">
        <v>48</v>
      </c>
      <c r="K68" s="156">
        <v>0</v>
      </c>
      <c r="L68" s="156">
        <v>3568.42</v>
      </c>
      <c r="M68" s="156">
        <v>2694.02</v>
      </c>
      <c r="N68" s="156">
        <v>131.30000000000001</v>
      </c>
      <c r="O68" s="156">
        <f t="shared" si="3"/>
        <v>2562.7199999999998</v>
      </c>
      <c r="P68" s="156">
        <v>142</v>
      </c>
      <c r="Q68" s="127" t="s">
        <v>271</v>
      </c>
      <c r="R68" s="127" t="s">
        <v>271</v>
      </c>
      <c r="S68" s="159">
        <v>2694.02</v>
      </c>
      <c r="T68" s="175">
        <v>6396643.46</v>
      </c>
      <c r="U68" s="184">
        <v>46022</v>
      </c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5">
        <f t="shared" si="4"/>
        <v>6396643.46</v>
      </c>
      <c r="BA68" s="176"/>
      <c r="BB68" s="176"/>
      <c r="BC68" s="176"/>
      <c r="BD68" s="175">
        <f t="shared" si="2"/>
        <v>6396643.46</v>
      </c>
    </row>
    <row r="69" spans="1:56" s="74" customFormat="1" ht="50.1" customHeight="1">
      <c r="A69" s="156">
        <v>43</v>
      </c>
      <c r="B69" s="259" t="s">
        <v>345</v>
      </c>
      <c r="C69" s="260"/>
      <c r="D69" s="144">
        <v>1976</v>
      </c>
      <c r="E69" s="155" t="s">
        <v>18</v>
      </c>
      <c r="F69" s="156">
        <v>5</v>
      </c>
      <c r="G69" s="156">
        <v>6</v>
      </c>
      <c r="H69" s="156">
        <v>90</v>
      </c>
      <c r="I69" s="156">
        <v>15</v>
      </c>
      <c r="J69" s="156">
        <v>75</v>
      </c>
      <c r="K69" s="156">
        <v>0</v>
      </c>
      <c r="L69" s="156">
        <v>5829.4</v>
      </c>
      <c r="M69" s="156">
        <v>4478.5</v>
      </c>
      <c r="N69" s="156">
        <v>492.9</v>
      </c>
      <c r="O69" s="156">
        <f t="shared" si="3"/>
        <v>3985.6</v>
      </c>
      <c r="P69" s="156">
        <v>231</v>
      </c>
      <c r="Q69" s="127" t="s">
        <v>271</v>
      </c>
      <c r="R69" s="127" t="s">
        <v>271</v>
      </c>
      <c r="S69" s="159">
        <v>4435.1000000000004</v>
      </c>
      <c r="T69" s="175">
        <v>10291922.800000001</v>
      </c>
      <c r="U69" s="184">
        <v>46022</v>
      </c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5">
        <f t="shared" si="4"/>
        <v>10291922.800000001</v>
      </c>
      <c r="BA69" s="176"/>
      <c r="BB69" s="176"/>
      <c r="BC69" s="176"/>
      <c r="BD69" s="175">
        <f t="shared" si="2"/>
        <v>10291922.800000001</v>
      </c>
    </row>
    <row r="70" spans="1:56" s="74" customFormat="1" ht="50.1" customHeight="1">
      <c r="A70" s="156">
        <v>44</v>
      </c>
      <c r="B70" s="259" t="s">
        <v>346</v>
      </c>
      <c r="C70" s="260"/>
      <c r="D70" s="144">
        <v>1999</v>
      </c>
      <c r="E70" s="155" t="s">
        <v>354</v>
      </c>
      <c r="F70" s="156">
        <v>9</v>
      </c>
      <c r="G70" s="156">
        <v>2</v>
      </c>
      <c r="H70" s="156">
        <v>54</v>
      </c>
      <c r="I70" s="156">
        <v>0</v>
      </c>
      <c r="J70" s="156">
        <v>0</v>
      </c>
      <c r="K70" s="156">
        <v>0</v>
      </c>
      <c r="L70" s="156">
        <v>3733.3</v>
      </c>
      <c r="M70" s="156">
        <v>3547.31</v>
      </c>
      <c r="N70" s="156">
        <v>0</v>
      </c>
      <c r="O70" s="156">
        <v>0</v>
      </c>
      <c r="P70" s="156">
        <v>101</v>
      </c>
      <c r="Q70" s="106" t="s">
        <v>271</v>
      </c>
      <c r="R70" s="106" t="s">
        <v>271</v>
      </c>
      <c r="S70" s="176"/>
      <c r="T70" s="175"/>
      <c r="U70" s="176"/>
      <c r="V70" s="176">
        <v>2</v>
      </c>
      <c r="W70" s="177">
        <v>8285709.7699999996</v>
      </c>
      <c r="X70" s="184">
        <v>46022</v>
      </c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7">
        <f>W70</f>
        <v>8285709.7699999996</v>
      </c>
      <c r="BA70" s="176"/>
      <c r="BB70" s="176"/>
      <c r="BC70" s="176"/>
      <c r="BD70" s="177">
        <f t="shared" si="2"/>
        <v>8285709.7699999996</v>
      </c>
    </row>
    <row r="71" spans="1:56" s="74" customFormat="1" ht="50.1" customHeight="1">
      <c r="A71" s="156">
        <v>45</v>
      </c>
      <c r="B71" s="259" t="s">
        <v>347</v>
      </c>
      <c r="C71" s="260"/>
      <c r="D71" s="144">
        <v>1998</v>
      </c>
      <c r="E71" s="155" t="s">
        <v>354</v>
      </c>
      <c r="F71" s="156">
        <v>9</v>
      </c>
      <c r="G71" s="156">
        <v>2</v>
      </c>
      <c r="H71" s="156">
        <v>74</v>
      </c>
      <c r="I71" s="156">
        <v>0</v>
      </c>
      <c r="J71" s="156">
        <v>0</v>
      </c>
      <c r="K71" s="156">
        <v>0</v>
      </c>
      <c r="L71" s="156">
        <v>3883.1</v>
      </c>
      <c r="M71" s="156">
        <v>2362.5</v>
      </c>
      <c r="N71" s="156">
        <v>0</v>
      </c>
      <c r="O71" s="156">
        <v>0</v>
      </c>
      <c r="P71" s="156">
        <v>209</v>
      </c>
      <c r="Q71" s="106" t="s">
        <v>271</v>
      </c>
      <c r="R71" s="106" t="s">
        <v>271</v>
      </c>
      <c r="S71" s="176"/>
      <c r="T71" s="175"/>
      <c r="U71" s="176"/>
      <c r="V71" s="176">
        <v>2</v>
      </c>
      <c r="W71" s="177">
        <v>8285709.7699999996</v>
      </c>
      <c r="X71" s="184">
        <v>46022</v>
      </c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7">
        <f>W71</f>
        <v>8285709.7699999996</v>
      </c>
      <c r="BA71" s="176"/>
      <c r="BB71" s="176"/>
      <c r="BC71" s="176"/>
      <c r="BD71" s="177">
        <f t="shared" si="2"/>
        <v>8285709.7699999996</v>
      </c>
    </row>
    <row r="72" spans="1:56" s="74" customFormat="1" ht="50.1" customHeight="1">
      <c r="B72" s="76"/>
      <c r="E72" s="76"/>
      <c r="S72" s="77"/>
      <c r="T72" s="78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</row>
    <row r="73" spans="1:56" s="74" customFormat="1" ht="50.1" customHeight="1">
      <c r="B73" s="76"/>
      <c r="E73" s="76"/>
      <c r="S73" s="77"/>
      <c r="T73" s="78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</row>
    <row r="74" spans="1:56" ht="23.25">
      <c r="A74" s="70"/>
      <c r="B74" s="73"/>
      <c r="C74" s="70"/>
      <c r="D74" s="70"/>
      <c r="E74" s="73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1"/>
      <c r="T74" s="72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</row>
    <row r="75" spans="1:56" ht="23.25">
      <c r="A75" s="70"/>
      <c r="B75" s="73"/>
      <c r="C75" s="70"/>
      <c r="D75" s="70"/>
      <c r="E75" s="73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1"/>
      <c r="T75" s="72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</row>
    <row r="76" spans="1:56" ht="23.25">
      <c r="A76" s="70"/>
      <c r="B76" s="73"/>
      <c r="C76" s="70"/>
      <c r="D76" s="70"/>
      <c r="E76" s="73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1"/>
      <c r="T76" s="72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</row>
  </sheetData>
  <autoFilter ref="B1:B74"/>
  <mergeCells count="73">
    <mergeCell ref="B70:C70"/>
    <mergeCell ref="B71:C71"/>
    <mergeCell ref="B56:C56"/>
    <mergeCell ref="B57:C57"/>
    <mergeCell ref="B58:C58"/>
    <mergeCell ref="B59:C59"/>
    <mergeCell ref="B60:C60"/>
    <mergeCell ref="B69:C69"/>
    <mergeCell ref="B67:C67"/>
    <mergeCell ref="B68:C68"/>
    <mergeCell ref="B61:C61"/>
    <mergeCell ref="B66:C66"/>
    <mergeCell ref="B51:C51"/>
    <mergeCell ref="B62:C62"/>
    <mergeCell ref="B63:C63"/>
    <mergeCell ref="B64:C64"/>
    <mergeCell ref="B65:C65"/>
    <mergeCell ref="B36:C36"/>
    <mergeCell ref="B34:C34"/>
    <mergeCell ref="B35:C35"/>
    <mergeCell ref="B39:C39"/>
    <mergeCell ref="B33:C33"/>
    <mergeCell ref="B40:C40"/>
    <mergeCell ref="B41:C41"/>
    <mergeCell ref="B42:C42"/>
    <mergeCell ref="B37:C37"/>
    <mergeCell ref="B38:C38"/>
    <mergeCell ref="B32:C32"/>
    <mergeCell ref="AW18:AY19"/>
    <mergeCell ref="AZ18:AZ19"/>
    <mergeCell ref="BA18:BD18"/>
    <mergeCell ref="A22:I22"/>
    <mergeCell ref="B24:C24"/>
    <mergeCell ref="B25:C25"/>
    <mergeCell ref="B26:C26"/>
    <mergeCell ref="D17:D19"/>
    <mergeCell ref="B29:C29"/>
    <mergeCell ref="B30:C30"/>
    <mergeCell ref="B31:C31"/>
    <mergeCell ref="B27:C27"/>
    <mergeCell ref="B28:C28"/>
    <mergeCell ref="AZ17:BD17"/>
    <mergeCell ref="H18:H19"/>
    <mergeCell ref="I18:K18"/>
    <mergeCell ref="M18:M19"/>
    <mergeCell ref="N18:N19"/>
    <mergeCell ref="O18:O19"/>
    <mergeCell ref="S18:U19"/>
    <mergeCell ref="AN18:AP19"/>
    <mergeCell ref="V18:X19"/>
    <mergeCell ref="Y18:AA19"/>
    <mergeCell ref="AB18:AD19"/>
    <mergeCell ref="M17:O17"/>
    <mergeCell ref="P17:P19"/>
    <mergeCell ref="Q17:Q19"/>
    <mergeCell ref="R17:R19"/>
    <mergeCell ref="S17:AM17"/>
    <mergeCell ref="AQ18:AS19"/>
    <mergeCell ref="AT18:AV19"/>
    <mergeCell ref="BA7:BD7"/>
    <mergeCell ref="A8:BD15"/>
    <mergeCell ref="A17:A19"/>
    <mergeCell ref="B17:B19"/>
    <mergeCell ref="C17:C19"/>
    <mergeCell ref="E17:E19"/>
    <mergeCell ref="F17:F19"/>
    <mergeCell ref="G17:G19"/>
    <mergeCell ref="H17:K17"/>
    <mergeCell ref="L17:L19"/>
    <mergeCell ref="AN17:AY17"/>
    <mergeCell ref="AE18:AG19"/>
    <mergeCell ref="AH18:AJ19"/>
    <mergeCell ref="AK18:AM19"/>
  </mergeCells>
  <conditionalFormatting sqref="B29">
    <cfRule type="duplicateValues" dxfId="9" priority="16"/>
  </conditionalFormatting>
  <conditionalFormatting sqref="B30">
    <cfRule type="duplicateValues" dxfId="8" priority="15"/>
  </conditionalFormatting>
  <conditionalFormatting sqref="B31">
    <cfRule type="duplicateValues" dxfId="7" priority="19"/>
  </conditionalFormatting>
  <conditionalFormatting sqref="B33">
    <cfRule type="duplicateValues" dxfId="6" priority="10"/>
  </conditionalFormatting>
  <conditionalFormatting sqref="B34">
    <cfRule type="duplicateValues" dxfId="5" priority="8"/>
  </conditionalFormatting>
  <conditionalFormatting sqref="B35">
    <cfRule type="duplicateValues" dxfId="4" priority="7"/>
  </conditionalFormatting>
  <conditionalFormatting sqref="B36">
    <cfRule type="duplicateValues" dxfId="3" priority="6"/>
  </conditionalFormatting>
  <conditionalFormatting sqref="B44">
    <cfRule type="duplicateValues" dxfId="2" priority="5"/>
  </conditionalFormatting>
  <conditionalFormatting sqref="B24:B28">
    <cfRule type="duplicateValues" dxfId="1" priority="26"/>
  </conditionalFormatting>
  <conditionalFormatting sqref="B32">
    <cfRule type="duplicateValues" dxfId="0" priority="27"/>
  </conditionalFormatting>
  <pageMargins left="0.7" right="0.7" top="0.75" bottom="0.75" header="0.3" footer="0.3"/>
  <pageSetup paperSize="8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КПР 2020-2022</vt:lpstr>
      <vt:lpstr>2020</vt:lpstr>
      <vt:lpstr>2021</vt:lpstr>
      <vt:lpstr>2022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Борзова А.В.</cp:lastModifiedBy>
  <cp:lastPrinted>2022-09-13T13:24:27Z</cp:lastPrinted>
  <dcterms:created xsi:type="dcterms:W3CDTF">2013-12-11T13:09:04Z</dcterms:created>
  <dcterms:modified xsi:type="dcterms:W3CDTF">2022-09-13T13:53:57Z</dcterms:modified>
</cp:coreProperties>
</file>