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arova.DOMOD\Desktop\ПРИЗЫВ\3936\"/>
    </mc:Choice>
  </mc:AlternateContent>
  <bookViews>
    <workbookView xWindow="0" yWindow="0" windowWidth="28800" windowHeight="12330" firstSheet="1" activeTab="1"/>
  </bookViews>
  <sheets>
    <sheet name="Общий" sheetId="3" state="hidden" r:id="rId1"/>
    <sheet name="3 попр" sheetId="6" r:id="rId2"/>
  </sheets>
  <definedNames>
    <definedName name="_xlnm.Print_Titles" localSheetId="1">'3 попр'!$9:$11</definedName>
    <definedName name="_xlnm.Print_Titles" localSheetId="0">Общий!$6:$8</definedName>
    <definedName name="_xlnm.Print_Area" localSheetId="1">'3 попр'!$A$1:$O$87</definedName>
    <definedName name="_xlnm.Print_Area" localSheetId="0">Общий!$A$1:$O$238</definedName>
  </definedNames>
  <calcPr calcId="152511"/>
</workbook>
</file>

<file path=xl/calcChain.xml><?xml version="1.0" encoding="utf-8"?>
<calcChain xmlns="http://schemas.openxmlformats.org/spreadsheetml/2006/main">
  <c r="H33" i="6" l="1"/>
  <c r="H32" i="6"/>
  <c r="E32" i="6" l="1"/>
  <c r="E12" i="6"/>
  <c r="G55" i="6" l="1"/>
  <c r="G54" i="6"/>
  <c r="H53" i="6"/>
  <c r="E53" i="6" s="1"/>
  <c r="H54" i="6"/>
  <c r="H55" i="6"/>
  <c r="E80" i="6"/>
  <c r="G77" i="6"/>
  <c r="G63" i="6"/>
  <c r="G70" i="6"/>
  <c r="G56" i="6"/>
  <c r="G42" i="6"/>
  <c r="G43" i="6"/>
  <c r="G44" i="6"/>
  <c r="E48" i="6"/>
  <c r="E47" i="6"/>
  <c r="E46" i="6"/>
  <c r="G31" i="6"/>
  <c r="G33" i="6"/>
  <c r="G32" i="6"/>
  <c r="F32" i="6"/>
  <c r="G34" i="6"/>
  <c r="E19" i="6"/>
  <c r="E18" i="6"/>
  <c r="E17" i="6"/>
  <c r="G16" i="6"/>
  <c r="G15" i="6"/>
  <c r="G14" i="6"/>
  <c r="G12" i="6" s="1"/>
  <c r="G13" i="6"/>
  <c r="F13" i="6"/>
  <c r="G85" i="6" l="1"/>
  <c r="G30" i="6"/>
  <c r="E16" i="6"/>
  <c r="G87" i="6"/>
  <c r="G52" i="6"/>
  <c r="G86" i="6"/>
  <c r="G41" i="6"/>
  <c r="G45" i="6"/>
  <c r="G84" i="6" l="1"/>
  <c r="E55" i="6"/>
  <c r="E54" i="6"/>
  <c r="N52" i="6"/>
  <c r="M52" i="6"/>
  <c r="F52" i="6"/>
  <c r="H77" i="6"/>
  <c r="H70" i="6"/>
  <c r="H63" i="6"/>
  <c r="N77" i="6"/>
  <c r="M77" i="6"/>
  <c r="F77" i="6"/>
  <c r="N70" i="6"/>
  <c r="M70" i="6"/>
  <c r="F70" i="6"/>
  <c r="N63" i="6"/>
  <c r="M63" i="6"/>
  <c r="F63" i="6"/>
  <c r="E79" i="6"/>
  <c r="E78" i="6"/>
  <c r="E73" i="6"/>
  <c r="E72" i="6"/>
  <c r="E71" i="6"/>
  <c r="E66" i="6"/>
  <c r="E65" i="6"/>
  <c r="E64" i="6"/>
  <c r="E59" i="6"/>
  <c r="E58" i="6"/>
  <c r="E57" i="6"/>
  <c r="F56" i="6"/>
  <c r="N56" i="6"/>
  <c r="M56" i="6"/>
  <c r="H56" i="6"/>
  <c r="H43" i="6"/>
  <c r="H42" i="6"/>
  <c r="M34" i="6"/>
  <c r="F33" i="6"/>
  <c r="F14" i="6"/>
  <c r="H13" i="6"/>
  <c r="M13" i="6"/>
  <c r="N13" i="6"/>
  <c r="H14" i="6"/>
  <c r="H86" i="6" s="1"/>
  <c r="M14" i="6"/>
  <c r="N14" i="6"/>
  <c r="F15" i="6"/>
  <c r="N15" i="6"/>
  <c r="F16" i="6"/>
  <c r="M16" i="6"/>
  <c r="N16" i="6"/>
  <c r="F31" i="6"/>
  <c r="H31" i="6"/>
  <c r="I31" i="6"/>
  <c r="I85" i="6" s="1"/>
  <c r="J31" i="6"/>
  <c r="J85" i="6" s="1"/>
  <c r="K31" i="6"/>
  <c r="K85" i="6" s="1"/>
  <c r="L31" i="6"/>
  <c r="L85" i="6" s="1"/>
  <c r="M31" i="6"/>
  <c r="N31" i="6"/>
  <c r="I32" i="6"/>
  <c r="I86" i="6" s="1"/>
  <c r="J32" i="6"/>
  <c r="K32" i="6"/>
  <c r="K86" i="6" s="1"/>
  <c r="L32" i="6"/>
  <c r="L86" i="6" s="1"/>
  <c r="M32" i="6"/>
  <c r="N32" i="6"/>
  <c r="I33" i="6"/>
  <c r="I87" i="6" s="1"/>
  <c r="J33" i="6"/>
  <c r="J87" i="6" s="1"/>
  <c r="K33" i="6"/>
  <c r="K87" i="6" s="1"/>
  <c r="L33" i="6"/>
  <c r="L87" i="6" s="1"/>
  <c r="M33" i="6"/>
  <c r="N33" i="6"/>
  <c r="F34" i="6"/>
  <c r="H34" i="6"/>
  <c r="N34" i="6"/>
  <c r="E36" i="6"/>
  <c r="E37" i="6"/>
  <c r="F42" i="6"/>
  <c r="F43" i="6"/>
  <c r="M43" i="6"/>
  <c r="N43" i="6"/>
  <c r="F44" i="6"/>
  <c r="H44" i="6"/>
  <c r="M44" i="6"/>
  <c r="N44" i="6"/>
  <c r="F45" i="6"/>
  <c r="H45" i="6"/>
  <c r="M45" i="6"/>
  <c r="M42" i="6" s="1"/>
  <c r="N45" i="6"/>
  <c r="N42" i="6" s="1"/>
  <c r="F10" i="3"/>
  <c r="K10" i="3"/>
  <c r="K28" i="3" s="1"/>
  <c r="L10" i="3"/>
  <c r="L28" i="3" s="1"/>
  <c r="M10" i="3"/>
  <c r="M9" i="3" s="1"/>
  <c r="N10" i="3"/>
  <c r="N28" i="3" s="1"/>
  <c r="K11" i="3"/>
  <c r="K29" i="3" s="1"/>
  <c r="L11" i="3"/>
  <c r="L29" i="3" s="1"/>
  <c r="M11" i="3"/>
  <c r="N11" i="3"/>
  <c r="N29" i="3" s="1"/>
  <c r="F12" i="3"/>
  <c r="F30" i="3" s="1"/>
  <c r="K12" i="3"/>
  <c r="K30" i="3" s="1"/>
  <c r="L12" i="3"/>
  <c r="L30" i="3"/>
  <c r="M12" i="3"/>
  <c r="N12" i="3"/>
  <c r="N30" i="3"/>
  <c r="F13" i="3"/>
  <c r="K13" i="3"/>
  <c r="L13" i="3"/>
  <c r="M13" i="3"/>
  <c r="N13" i="3"/>
  <c r="E14" i="3"/>
  <c r="E15" i="3"/>
  <c r="E16" i="3"/>
  <c r="E13" i="3" s="1"/>
  <c r="E20" i="3"/>
  <c r="F22" i="3"/>
  <c r="F11" i="3" s="1"/>
  <c r="F28" i="3"/>
  <c r="M29" i="3"/>
  <c r="M30" i="3"/>
  <c r="F34" i="3"/>
  <c r="F70" i="3" s="1"/>
  <c r="K34" i="3"/>
  <c r="L34" i="3"/>
  <c r="M34" i="3"/>
  <c r="N34" i="3"/>
  <c r="N70" i="3" s="1"/>
  <c r="K35" i="3"/>
  <c r="K71" i="3" s="1"/>
  <c r="L35" i="3"/>
  <c r="L71" i="3" s="1"/>
  <c r="M35" i="3"/>
  <c r="M71" i="3" s="1"/>
  <c r="N35" i="3"/>
  <c r="N71" i="3"/>
  <c r="K36" i="3"/>
  <c r="L36" i="3"/>
  <c r="L33" i="3" s="1"/>
  <c r="M36" i="3"/>
  <c r="N36" i="3"/>
  <c r="K37" i="3"/>
  <c r="L37" i="3"/>
  <c r="M37" i="3"/>
  <c r="N37" i="3"/>
  <c r="E38" i="3"/>
  <c r="E39" i="3"/>
  <c r="F40" i="3"/>
  <c r="F36" i="3" s="1"/>
  <c r="F44" i="3"/>
  <c r="K44" i="3"/>
  <c r="L44" i="3"/>
  <c r="M44" i="3"/>
  <c r="N44" i="3"/>
  <c r="E45" i="3"/>
  <c r="E46" i="3"/>
  <c r="E47" i="3"/>
  <c r="E51" i="3"/>
  <c r="F53" i="3"/>
  <c r="F35" i="3"/>
  <c r="F59" i="3"/>
  <c r="K59" i="3"/>
  <c r="L59" i="3"/>
  <c r="M59" i="3"/>
  <c r="E59" i="3" s="1"/>
  <c r="N59" i="3"/>
  <c r="F60" i="3"/>
  <c r="K60" i="3"/>
  <c r="L60" i="3"/>
  <c r="M60" i="3"/>
  <c r="N60" i="3"/>
  <c r="F61" i="3"/>
  <c r="K61" i="3"/>
  <c r="K58" i="3" s="1"/>
  <c r="L61" i="3"/>
  <c r="M61" i="3"/>
  <c r="N61" i="3"/>
  <c r="F62" i="3"/>
  <c r="K62" i="3"/>
  <c r="L62" i="3"/>
  <c r="M62" i="3"/>
  <c r="N62" i="3"/>
  <c r="E63" i="3"/>
  <c r="E62" i="3" s="1"/>
  <c r="E64" i="3"/>
  <c r="E65" i="3"/>
  <c r="K70" i="3"/>
  <c r="K72" i="3"/>
  <c r="L72" i="3"/>
  <c r="M72" i="3"/>
  <c r="N72" i="3"/>
  <c r="F76" i="3"/>
  <c r="K76" i="3"/>
  <c r="L76" i="3"/>
  <c r="M76" i="3"/>
  <c r="N76" i="3"/>
  <c r="F77" i="3"/>
  <c r="K77" i="3"/>
  <c r="L77" i="3"/>
  <c r="M77" i="3"/>
  <c r="N77" i="3"/>
  <c r="F79" i="3"/>
  <c r="K79" i="3"/>
  <c r="L79" i="3"/>
  <c r="M79" i="3"/>
  <c r="N79" i="3"/>
  <c r="E80" i="3"/>
  <c r="E79" i="3" s="1"/>
  <c r="E81" i="3"/>
  <c r="E82" i="3"/>
  <c r="K86" i="3"/>
  <c r="L86" i="3"/>
  <c r="M86" i="3"/>
  <c r="N86" i="3"/>
  <c r="E87" i="3"/>
  <c r="E88" i="3"/>
  <c r="F89" i="3"/>
  <c r="E89" i="3" s="1"/>
  <c r="F94" i="3"/>
  <c r="K94" i="3"/>
  <c r="L94" i="3"/>
  <c r="M94" i="3"/>
  <c r="N94" i="3"/>
  <c r="F95" i="3"/>
  <c r="K95" i="3"/>
  <c r="L95" i="3"/>
  <c r="L149" i="3" s="1"/>
  <c r="M95" i="3"/>
  <c r="N95" i="3"/>
  <c r="K96" i="3"/>
  <c r="L96" i="3"/>
  <c r="M96" i="3"/>
  <c r="N96" i="3"/>
  <c r="N78" i="3" s="1"/>
  <c r="N75" i="3" s="1"/>
  <c r="F97" i="3"/>
  <c r="K97" i="3"/>
  <c r="L97" i="3"/>
  <c r="M97" i="3"/>
  <c r="N97" i="3"/>
  <c r="E100" i="3"/>
  <c r="E97" i="3" s="1"/>
  <c r="K104" i="3"/>
  <c r="L104" i="3"/>
  <c r="M104" i="3"/>
  <c r="N104" i="3"/>
  <c r="E105" i="3"/>
  <c r="E106" i="3"/>
  <c r="F107" i="3"/>
  <c r="E107" i="3" s="1"/>
  <c r="K111" i="3"/>
  <c r="L111" i="3"/>
  <c r="M111" i="3"/>
  <c r="N111" i="3"/>
  <c r="F114" i="3"/>
  <c r="E114" i="3" s="1"/>
  <c r="E111" i="3" s="1"/>
  <c r="F119" i="3"/>
  <c r="K119" i="3"/>
  <c r="L119" i="3"/>
  <c r="M119" i="3"/>
  <c r="N119" i="3"/>
  <c r="N118" i="3" s="1"/>
  <c r="F120" i="3"/>
  <c r="K120" i="3"/>
  <c r="L120" i="3"/>
  <c r="M120" i="3"/>
  <c r="N120" i="3"/>
  <c r="K121" i="3"/>
  <c r="L121" i="3"/>
  <c r="L118" i="3" s="1"/>
  <c r="M121" i="3"/>
  <c r="N121" i="3"/>
  <c r="F122" i="3"/>
  <c r="K122" i="3"/>
  <c r="L122" i="3"/>
  <c r="M122" i="3"/>
  <c r="N122" i="3"/>
  <c r="E123" i="3"/>
  <c r="E124" i="3"/>
  <c r="E125" i="3"/>
  <c r="K129" i="3"/>
  <c r="L129" i="3"/>
  <c r="M129" i="3"/>
  <c r="N129" i="3"/>
  <c r="E130" i="3"/>
  <c r="E131" i="3"/>
  <c r="F132" i="3"/>
  <c r="E132" i="3" s="1"/>
  <c r="E137" i="3"/>
  <c r="E136" i="3" s="1"/>
  <c r="F137" i="3"/>
  <c r="K137" i="3"/>
  <c r="L137" i="3"/>
  <c r="M137" i="3"/>
  <c r="N137" i="3"/>
  <c r="E138" i="3"/>
  <c r="K138" i="3"/>
  <c r="L138" i="3"/>
  <c r="M138" i="3"/>
  <c r="N138" i="3"/>
  <c r="E139" i="3"/>
  <c r="F139" i="3"/>
  <c r="K139" i="3"/>
  <c r="L139" i="3"/>
  <c r="M139" i="3"/>
  <c r="N139" i="3"/>
  <c r="E140" i="3"/>
  <c r="F142" i="3"/>
  <c r="F138" i="3" s="1"/>
  <c r="F140" i="3"/>
  <c r="F154" i="3"/>
  <c r="F165" i="3" s="1"/>
  <c r="K154" i="3"/>
  <c r="L154" i="3"/>
  <c r="L165" i="3" s="1"/>
  <c r="M154" i="3"/>
  <c r="M165" i="3" s="1"/>
  <c r="N154" i="3"/>
  <c r="F155" i="3"/>
  <c r="K155" i="3"/>
  <c r="K166" i="3" s="1"/>
  <c r="L155" i="3"/>
  <c r="L166" i="3" s="1"/>
  <c r="M155" i="3"/>
  <c r="N155" i="3"/>
  <c r="F156" i="3"/>
  <c r="F167" i="3" s="1"/>
  <c r="K156" i="3"/>
  <c r="K167" i="3" s="1"/>
  <c r="L156" i="3"/>
  <c r="L167" i="3" s="1"/>
  <c r="M156" i="3"/>
  <c r="N156" i="3"/>
  <c r="N167" i="3" s="1"/>
  <c r="F157" i="3"/>
  <c r="K157" i="3"/>
  <c r="L157" i="3"/>
  <c r="M157" i="3"/>
  <c r="N157" i="3"/>
  <c r="E158" i="3"/>
  <c r="E159" i="3"/>
  <c r="E160" i="3"/>
  <c r="M167" i="3"/>
  <c r="F171" i="3"/>
  <c r="K171" i="3"/>
  <c r="K200" i="3" s="1"/>
  <c r="L171" i="3"/>
  <c r="M171" i="3"/>
  <c r="N171" i="3"/>
  <c r="F172" i="3"/>
  <c r="K172" i="3"/>
  <c r="L172" i="3"/>
  <c r="M172" i="3"/>
  <c r="M201" i="3" s="1"/>
  <c r="N172" i="3"/>
  <c r="F173" i="3"/>
  <c r="K173" i="3"/>
  <c r="L173" i="3"/>
  <c r="M173" i="3"/>
  <c r="M202" i="3" s="1"/>
  <c r="N173" i="3"/>
  <c r="F174" i="3"/>
  <c r="K174" i="3"/>
  <c r="L174" i="3"/>
  <c r="M174" i="3"/>
  <c r="N174" i="3"/>
  <c r="E175" i="3"/>
  <c r="E176" i="3"/>
  <c r="E177" i="3"/>
  <c r="F182" i="3"/>
  <c r="K182" i="3"/>
  <c r="L182" i="3"/>
  <c r="M182" i="3"/>
  <c r="M181" i="3" s="1"/>
  <c r="N182" i="3"/>
  <c r="F183" i="3"/>
  <c r="F201" i="3" s="1"/>
  <c r="K183" i="3"/>
  <c r="L183" i="3"/>
  <c r="M183" i="3"/>
  <c r="N183" i="3"/>
  <c r="K184" i="3"/>
  <c r="L184" i="3"/>
  <c r="M184" i="3"/>
  <c r="N184" i="3"/>
  <c r="N202" i="3" s="1"/>
  <c r="F185" i="3"/>
  <c r="K185" i="3"/>
  <c r="L185" i="3"/>
  <c r="M185" i="3"/>
  <c r="N185" i="3"/>
  <c r="E186" i="3"/>
  <c r="E185" i="3" s="1"/>
  <c r="E187" i="3"/>
  <c r="E188" i="3"/>
  <c r="K192" i="3"/>
  <c r="L192" i="3"/>
  <c r="M192" i="3"/>
  <c r="N192" i="3"/>
  <c r="E193" i="3"/>
  <c r="E194" i="3"/>
  <c r="F195" i="3"/>
  <c r="F184" i="3" s="1"/>
  <c r="F206" i="3"/>
  <c r="K206" i="3"/>
  <c r="K217" i="3" s="1"/>
  <c r="L206" i="3"/>
  <c r="L217" i="3" s="1"/>
  <c r="M206" i="3"/>
  <c r="M217" i="3" s="1"/>
  <c r="N206" i="3"/>
  <c r="N217" i="3" s="1"/>
  <c r="F207" i="3"/>
  <c r="K207" i="3"/>
  <c r="K218" i="3" s="1"/>
  <c r="L207" i="3"/>
  <c r="L218" i="3" s="1"/>
  <c r="M207" i="3"/>
  <c r="M218" i="3" s="1"/>
  <c r="N207" i="3"/>
  <c r="N218" i="3" s="1"/>
  <c r="F208" i="3"/>
  <c r="F219" i="3" s="1"/>
  <c r="K208" i="3"/>
  <c r="K219" i="3" s="1"/>
  <c r="L208" i="3"/>
  <c r="M208" i="3"/>
  <c r="N208" i="3"/>
  <c r="N219" i="3" s="1"/>
  <c r="F209" i="3"/>
  <c r="K209" i="3"/>
  <c r="L209" i="3"/>
  <c r="M209" i="3"/>
  <c r="N209" i="3"/>
  <c r="E210" i="3"/>
  <c r="E211" i="3"/>
  <c r="E212" i="3"/>
  <c r="M219" i="3"/>
  <c r="F223" i="3"/>
  <c r="K223" i="3"/>
  <c r="K231" i="3" s="1"/>
  <c r="L223" i="3"/>
  <c r="L222" i="3" s="1"/>
  <c r="M223" i="3"/>
  <c r="M231" i="3" s="1"/>
  <c r="N223" i="3"/>
  <c r="F224" i="3"/>
  <c r="F232" i="3" s="1"/>
  <c r="K224" i="3"/>
  <c r="K232" i="3" s="1"/>
  <c r="L224" i="3"/>
  <c r="M224" i="3"/>
  <c r="M232" i="3" s="1"/>
  <c r="N224" i="3"/>
  <c r="F225" i="3"/>
  <c r="F233" i="3" s="1"/>
  <c r="K225" i="3"/>
  <c r="K233" i="3" s="1"/>
  <c r="L225" i="3"/>
  <c r="L233" i="3" s="1"/>
  <c r="M225" i="3"/>
  <c r="M233" i="3" s="1"/>
  <c r="N225" i="3"/>
  <c r="N233" i="3" s="1"/>
  <c r="F226" i="3"/>
  <c r="K226" i="3"/>
  <c r="L226" i="3"/>
  <c r="M226" i="3"/>
  <c r="N226" i="3"/>
  <c r="E227" i="3"/>
  <c r="E228" i="3"/>
  <c r="E229" i="3"/>
  <c r="L231" i="3"/>
  <c r="N232" i="3"/>
  <c r="N149" i="3"/>
  <c r="M166" i="3"/>
  <c r="L93" i="3"/>
  <c r="M70" i="3"/>
  <c r="F78" i="3"/>
  <c r="F20" i="3"/>
  <c r="F37" i="3"/>
  <c r="F30" i="6"/>
  <c r="N166" i="3"/>
  <c r="F51" i="3"/>
  <c r="M28" i="3"/>
  <c r="M27" i="3" s="1"/>
  <c r="E12" i="3"/>
  <c r="L70" i="3"/>
  <c r="K148" i="3"/>
  <c r="L232" i="3"/>
  <c r="M153" i="3"/>
  <c r="E182" i="3" l="1"/>
  <c r="E122" i="3"/>
  <c r="E44" i="3"/>
  <c r="E14" i="6"/>
  <c r="F86" i="6"/>
  <c r="K33" i="3"/>
  <c r="E206" i="3"/>
  <c r="L201" i="3"/>
  <c r="L199" i="3" s="1"/>
  <c r="N136" i="3"/>
  <c r="L78" i="3"/>
  <c r="M93" i="3"/>
  <c r="E174" i="3"/>
  <c r="N148" i="3"/>
  <c r="F192" i="3"/>
  <c r="K78" i="3"/>
  <c r="L148" i="3"/>
  <c r="L147" i="3" s="1"/>
  <c r="N69" i="3"/>
  <c r="E184" i="3"/>
  <c r="E35" i="3"/>
  <c r="H87" i="6"/>
  <c r="K216" i="3"/>
  <c r="M222" i="3"/>
  <c r="E232" i="3"/>
  <c r="L202" i="3"/>
  <c r="N170" i="3"/>
  <c r="M118" i="3"/>
  <c r="E119" i="3"/>
  <c r="N93" i="3"/>
  <c r="K69" i="3"/>
  <c r="L69" i="3"/>
  <c r="M200" i="3"/>
  <c r="M170" i="3"/>
  <c r="F170" i="3"/>
  <c r="L200" i="3"/>
  <c r="E70" i="3"/>
  <c r="L181" i="3"/>
  <c r="N201" i="3"/>
  <c r="E40" i="3"/>
  <c r="E44" i="6"/>
  <c r="E15" i="6"/>
  <c r="E42" i="6"/>
  <c r="E43" i="6"/>
  <c r="E13" i="6"/>
  <c r="J30" i="6"/>
  <c r="L30" i="6"/>
  <c r="N86" i="6"/>
  <c r="N30" i="6"/>
  <c r="F29" i="3"/>
  <c r="E11" i="3"/>
  <c r="M199" i="3"/>
  <c r="N181" i="3"/>
  <c r="F148" i="3"/>
  <c r="E195" i="3"/>
  <c r="E192" i="3" s="1"/>
  <c r="F71" i="3"/>
  <c r="M164" i="3"/>
  <c r="E226" i="3"/>
  <c r="E223" i="3"/>
  <c r="F217" i="3"/>
  <c r="L205" i="3"/>
  <c r="N216" i="3"/>
  <c r="K205" i="3"/>
  <c r="E155" i="3"/>
  <c r="K136" i="3"/>
  <c r="L136" i="3"/>
  <c r="N150" i="3"/>
  <c r="N238" i="3" s="1"/>
  <c r="E120" i="3"/>
  <c r="E86" i="3"/>
  <c r="M78" i="3"/>
  <c r="M75" i="3" s="1"/>
  <c r="E60" i="3"/>
  <c r="M69" i="3"/>
  <c r="N33" i="3"/>
  <c r="L9" i="3"/>
  <c r="E34" i="6"/>
  <c r="M30" i="6"/>
  <c r="F87" i="6"/>
  <c r="E56" i="6"/>
  <c r="I30" i="6"/>
  <c r="E10" i="3"/>
  <c r="K9" i="3"/>
  <c r="N205" i="3"/>
  <c r="M205" i="3"/>
  <c r="E34" i="3"/>
  <c r="M216" i="3"/>
  <c r="N200" i="3"/>
  <c r="E172" i="3"/>
  <c r="E157" i="3"/>
  <c r="N153" i="3"/>
  <c r="K153" i="3"/>
  <c r="E129" i="3"/>
  <c r="K118" i="3"/>
  <c r="M149" i="3"/>
  <c r="M237" i="3" s="1"/>
  <c r="K93" i="3"/>
  <c r="M58" i="3"/>
  <c r="N58" i="3"/>
  <c r="F58" i="3"/>
  <c r="E37" i="3"/>
  <c r="E30" i="3"/>
  <c r="J86" i="6"/>
  <c r="N87" i="6"/>
  <c r="F85" i="6"/>
  <c r="E63" i="6"/>
  <c r="L170" i="3"/>
  <c r="H85" i="6"/>
  <c r="E224" i="3"/>
  <c r="N222" i="3"/>
  <c r="F231" i="3"/>
  <c r="F230" i="3" s="1"/>
  <c r="E209" i="3"/>
  <c r="E208" i="3"/>
  <c r="F205" i="3"/>
  <c r="K201" i="3"/>
  <c r="E201" i="3" s="1"/>
  <c r="E173" i="3"/>
  <c r="N165" i="3"/>
  <c r="N164" i="3" s="1"/>
  <c r="E156" i="3"/>
  <c r="F166" i="3"/>
  <c r="E166" i="3" s="1"/>
  <c r="M136" i="3"/>
  <c r="F111" i="3"/>
  <c r="E96" i="3"/>
  <c r="E95" i="3"/>
  <c r="F86" i="3"/>
  <c r="E77" i="3"/>
  <c r="E76" i="3"/>
  <c r="E61" i="3"/>
  <c r="L58" i="3"/>
  <c r="N9" i="3"/>
  <c r="L27" i="3"/>
  <c r="E31" i="6"/>
  <c r="M41" i="6"/>
  <c r="M85" i="6"/>
  <c r="E45" i="6"/>
  <c r="N12" i="6"/>
  <c r="F41" i="6"/>
  <c r="K30" i="6"/>
  <c r="E77" i="6"/>
  <c r="E70" i="6"/>
  <c r="H52" i="6"/>
  <c r="E52" i="6" s="1"/>
  <c r="E217" i="3"/>
  <c r="N147" i="3"/>
  <c r="F33" i="3"/>
  <c r="E36" i="3"/>
  <c r="F72" i="3"/>
  <c r="M230" i="3"/>
  <c r="E233" i="3"/>
  <c r="Q139" i="3"/>
  <c r="F149" i="3"/>
  <c r="L75" i="3"/>
  <c r="L150" i="3"/>
  <c r="E71" i="3"/>
  <c r="K75" i="3"/>
  <c r="K150" i="3"/>
  <c r="E29" i="3"/>
  <c r="F27" i="3"/>
  <c r="N27" i="3"/>
  <c r="N85" i="6"/>
  <c r="N41" i="6"/>
  <c r="N237" i="3"/>
  <c r="E167" i="3"/>
  <c r="F136" i="3"/>
  <c r="L164" i="3"/>
  <c r="K27" i="3"/>
  <c r="E28" i="3"/>
  <c r="E207" i="3"/>
  <c r="F202" i="3"/>
  <c r="K181" i="3"/>
  <c r="M148" i="3"/>
  <c r="M236" i="3" s="1"/>
  <c r="N231" i="3"/>
  <c r="L230" i="3"/>
  <c r="F218" i="3"/>
  <c r="L153" i="3"/>
  <c r="F153" i="3"/>
  <c r="E154" i="3"/>
  <c r="E94" i="3"/>
  <c r="E183" i="3"/>
  <c r="E181" i="3" s="1"/>
  <c r="H41" i="6"/>
  <c r="K222" i="3"/>
  <c r="M86" i="6"/>
  <c r="E225" i="3"/>
  <c r="F96" i="3"/>
  <c r="F93" i="3" s="1"/>
  <c r="M33" i="3"/>
  <c r="K202" i="3"/>
  <c r="K165" i="3"/>
  <c r="K164" i="3" s="1"/>
  <c r="F104" i="3"/>
  <c r="E104" i="3" s="1"/>
  <c r="M87" i="6"/>
  <c r="K236" i="3"/>
  <c r="E171" i="3"/>
  <c r="E170" i="3" s="1"/>
  <c r="K170" i="3"/>
  <c r="K230" i="3"/>
  <c r="F121" i="3"/>
  <c r="F222" i="3"/>
  <c r="E222" i="3" s="1"/>
  <c r="K149" i="3"/>
  <c r="K147" i="3" s="1"/>
  <c r="L219" i="3"/>
  <c r="F129" i="3"/>
  <c r="F12" i="6"/>
  <c r="F200" i="3"/>
  <c r="F75" i="3"/>
  <c r="F9" i="3"/>
  <c r="F181" i="3"/>
  <c r="E33" i="6"/>
  <c r="E30" i="6" s="1"/>
  <c r="H30" i="6"/>
  <c r="E87" i="6" l="1"/>
  <c r="E27" i="3"/>
  <c r="E78" i="3"/>
  <c r="E75" i="3" s="1"/>
  <c r="M150" i="3"/>
  <c r="M238" i="3" s="1"/>
  <c r="L237" i="3"/>
  <c r="E86" i="6"/>
  <c r="L238" i="3"/>
  <c r="E85" i="6"/>
  <c r="K199" i="3"/>
  <c r="E93" i="3"/>
  <c r="E205" i="3"/>
  <c r="E9" i="3"/>
  <c r="N84" i="6"/>
  <c r="F236" i="3"/>
  <c r="E153" i="3"/>
  <c r="L236" i="3"/>
  <c r="L235" i="3" s="1"/>
  <c r="F164" i="3"/>
  <c r="N199" i="3"/>
  <c r="E41" i="6"/>
  <c r="H84" i="6"/>
  <c r="E58" i="3"/>
  <c r="E165" i="3"/>
  <c r="E164" i="3" s="1"/>
  <c r="F118" i="3"/>
  <c r="E121" i="3"/>
  <c r="E118" i="3" s="1"/>
  <c r="F150" i="3"/>
  <c r="L216" i="3"/>
  <c r="F84" i="6"/>
  <c r="M235" i="3"/>
  <c r="N236" i="3"/>
  <c r="N235" i="3" s="1"/>
  <c r="N230" i="3"/>
  <c r="K238" i="3"/>
  <c r="E219" i="3"/>
  <c r="M147" i="3"/>
  <c r="E72" i="3"/>
  <c r="F69" i="3"/>
  <c r="E69" i="3" s="1"/>
  <c r="E149" i="3"/>
  <c r="E218" i="3"/>
  <c r="E216" i="3" s="1"/>
  <c r="F237" i="3"/>
  <c r="F216" i="3"/>
  <c r="E202" i="3"/>
  <c r="K237" i="3"/>
  <c r="K235" i="3" s="1"/>
  <c r="E33" i="3"/>
  <c r="F199" i="3"/>
  <c r="E200" i="3"/>
  <c r="M84" i="6"/>
  <c r="E231" i="3"/>
  <c r="E230" i="3" s="1"/>
  <c r="F238" i="3"/>
  <c r="E148" i="3"/>
  <c r="E84" i="6" l="1"/>
  <c r="E199" i="3"/>
  <c r="E238" i="3"/>
  <c r="E237" i="3"/>
  <c r="E150" i="3"/>
  <c r="E147" i="3" s="1"/>
  <c r="F147" i="3"/>
  <c r="F235" i="3"/>
  <c r="F241" i="3" s="1"/>
  <c r="E236" i="3"/>
  <c r="E235" i="3" s="1"/>
</calcChain>
</file>

<file path=xl/comments1.xml><?xml version="1.0" encoding="utf-8"?>
<comments xmlns="http://schemas.openxmlformats.org/spreadsheetml/2006/main">
  <authors>
    <author>Князева</author>
  </authors>
  <commentList>
    <comment ref="F114" authorId="0" shapeId="0">
      <text>
        <r>
          <rPr>
            <b/>
            <sz val="9"/>
            <color indexed="81"/>
            <rFont val="Tahoma"/>
            <family val="2"/>
            <charset val="204"/>
          </rPr>
          <t>Князева:</t>
        </r>
        <r>
          <rPr>
            <sz val="9"/>
            <color indexed="81"/>
            <rFont val="Tahoma"/>
            <family val="2"/>
            <charset val="204"/>
          </rPr>
          <t xml:space="preserve">
Вентиляция Мир</t>
        </r>
      </text>
    </comment>
  </commentList>
</comments>
</file>

<file path=xl/sharedStrings.xml><?xml version="1.0" encoding="utf-8"?>
<sst xmlns="http://schemas.openxmlformats.org/spreadsheetml/2006/main" count="1229" uniqueCount="163">
  <si>
    <t>№ п/п</t>
  </si>
  <si>
    <t>Источники финансирования</t>
  </si>
  <si>
    <t xml:space="preserve">Всего, (тыс. руб.)        </t>
  </si>
  <si>
    <t>Средства бюджета городского округа Домодедово</t>
  </si>
  <si>
    <t>Средства бюджета Московской области</t>
  </si>
  <si>
    <t>Итого</t>
  </si>
  <si>
    <t>Средства федерального бюджета</t>
  </si>
  <si>
    <t>Мероприятия подпрограммы</t>
  </si>
  <si>
    <t xml:space="preserve">Сроки  исполнения мероприятия        </t>
  </si>
  <si>
    <t>Объем финансирования по годам, (тыс.руб.)</t>
  </si>
  <si>
    <t xml:space="preserve">Ответственный за выполнение мероприятия подпрограммы       </t>
  </si>
  <si>
    <t>1.1</t>
  </si>
  <si>
    <t>1</t>
  </si>
  <si>
    <t>Итого по программе</t>
  </si>
  <si>
    <t>Комитет по культуре, делам молодежи и спорту Администрации городского округа Домодедово</t>
  </si>
  <si>
    <t>2023 год</t>
  </si>
  <si>
    <t>2024 год</t>
  </si>
  <si>
    <t>Основное мероприятие А1. Федеральный проект «Культурная среда»</t>
  </si>
  <si>
    <t>Основное мероприятие 01. Обеспечение выполнения функций муниципальных музеев</t>
  </si>
  <si>
    <t>Мероприятие 01.01. Обеспечение деятельности муниципальных органов - учреждения в сфере культуры</t>
  </si>
  <si>
    <t>2025 год</t>
  </si>
  <si>
    <t>2026 год</t>
  </si>
  <si>
    <t>2027 год</t>
  </si>
  <si>
    <t>2023-2027 г.г.</t>
  </si>
  <si>
    <t>Основное мероприятие 01. Организация библиотечного обслуживания населения муниципальными библиотеками Московской области</t>
  </si>
  <si>
    <t xml:space="preserve">Мероприятие 01.03
Государственная поддержка отрасли культуры (модернизация библиотек в части комплектования книжных фондов муниципальных общедоступных библиотек) 
</t>
  </si>
  <si>
    <t xml:space="preserve">Основное мероприятие 04
Обеспечение функций культурно-досуговых учреждений
</t>
  </si>
  <si>
    <t>4</t>
  </si>
  <si>
    <t xml:space="preserve">Мероприятие 04.01
Расходы на обеспечение деятельности (оказание услуг) муниципальных учреждений - культурно-досуговые учреждения
</t>
  </si>
  <si>
    <t xml:space="preserve">Мероприятие 04.02
Мероприятия в сфере культуры
</t>
  </si>
  <si>
    <t xml:space="preserve">Основное мероприятие 05 
Модернизация материально-технической базы, проведение капитального ремонта, текущего ремонта, благоустройство территорий муниципальных театрально-концертных и культурно-досуговых учреждений
</t>
  </si>
  <si>
    <t xml:space="preserve">Мероприятие 05.02 
Модернизация (развитие) материально-технической базы культурно-досуговых учреждений культуры
</t>
  </si>
  <si>
    <t xml:space="preserve">Мероприятие 05.04 
Проведение капитального ремонта, текущего ремонта и благоустройство территорий культурно-досуговых учреждений культуры
</t>
  </si>
  <si>
    <t>Основное мероприятие 06 Создание условий для массового отдыха жителей городского округа в парках культуры и отдыха</t>
  </si>
  <si>
    <t xml:space="preserve">Мероприятие 06.01
Расходы на обеспечение деятельности (оказание услуг) муниципальных учреждений - парк культуры и отдыха
</t>
  </si>
  <si>
    <t xml:space="preserve">Мероприятие 06.02
Создание условий для массового отдыха жителей городского округа в парках культуры и отдыха
</t>
  </si>
  <si>
    <t xml:space="preserve">Основное мероприятие 01
Обеспечение функций муниципальных организаций дополнительного образования сферы культуры
</t>
  </si>
  <si>
    <t xml:space="preserve">Мероприятие 01.01 
Расходы на обеспечение деятельности (оказание услуг) муниципальных организаций дополнительного образования сферы культуры
</t>
  </si>
  <si>
    <t xml:space="preserve">Основное мероприятие 03
Обеспечение современных условий организации образовательного и учебно-производственного процесса
</t>
  </si>
  <si>
    <t xml:space="preserve">Мероприятие 03.02 
Проведение капитального ремонта, текущего ремонта организаций дополнительного образования сферы культуры
</t>
  </si>
  <si>
    <t xml:space="preserve">Основное мероприятие 01.
Создание условий для реализации полномочий органов местного самоуправления
</t>
  </si>
  <si>
    <t xml:space="preserve">Основное мероприятие 02.
Формирование имиджа и продвижение туристских услуг Московской области на внутреннем и международном туристских рынках
</t>
  </si>
  <si>
    <t xml:space="preserve">Мероприятие 02.01
Мероприятия по обеспечению сохранения, возрождения и развития народных художественных промыслов
</t>
  </si>
  <si>
    <t>Мероприятие 01.01.                   Расходы на обеспечение деятельности (оказание услуг) муниципальных учреждений – музеи, галереи</t>
  </si>
  <si>
    <t xml:space="preserve">Мероприятие 03.01 
Модернизация (развитие) материально-технической базы организаций дополнительного образования сферы культуры
</t>
  </si>
  <si>
    <t>I</t>
  </si>
  <si>
    <t>II</t>
  </si>
  <si>
    <t>III</t>
  </si>
  <si>
    <t>IV</t>
  </si>
  <si>
    <t>Всего</t>
  </si>
  <si>
    <t>Итого 2023 год</t>
  </si>
  <si>
    <t>В том числе по кварталам</t>
  </si>
  <si>
    <t>х</t>
  </si>
  <si>
    <t>Доля достижения показателей муниципального задания, характеризующих объем оказываемых муниципальных услуг (работ) от установленных показателей муниципального задания, характеризующих объем муниципальных услуг (работ), (%)</t>
  </si>
  <si>
    <t>100</t>
  </si>
  <si>
    <t>25</t>
  </si>
  <si>
    <t>Муниципальные библиотеки Московской области(юридические лица), обновившие книжный фонд, (ед.)</t>
  </si>
  <si>
    <t>-</t>
  </si>
  <si>
    <t>Проведены праздничные и культурно-массовых мероприятия, фестивали, конкурсы,  (ед.)</t>
  </si>
  <si>
    <t>14</t>
  </si>
  <si>
    <t>13</t>
  </si>
  <si>
    <t>44</t>
  </si>
  <si>
    <t>220</t>
  </si>
  <si>
    <t>Капитально отремонтированы объекты культурно-досуговых учреждений муниципальных образований Московской области (ед.)</t>
  </si>
  <si>
    <t>Проведена модернизация (развитие) материально-технической базы организаций дополнительного образования сферы культуры, ед.</t>
  </si>
  <si>
    <t xml:space="preserve">Проведен капитальный ремонт, текущий ремонт организаций дополнительного образования сферы культуры, ед.
</t>
  </si>
  <si>
    <t>Проведен капитальный  ремонт, текущий ремонт и благоустройство территорий культурно-досуговых учреждений культуры, ед.</t>
  </si>
  <si>
    <t>Мероприятие 05.07 
Проведение капитального ремонта, технического переоснащения и благоустройство территорий муниципальных объектов культуры за счет средств местного бюджета</t>
  </si>
  <si>
    <t>Проведен капитальный ремонт, техническое переоснащение и благоустройство территорий муниципальных объектов культуры за счет средств местного бюджета, ед.</t>
  </si>
  <si>
    <t>Проведены праздничные и культурно-массовые мероприятия, фестивали, конкурсы,  (ед.)</t>
  </si>
  <si>
    <t>1430</t>
  </si>
  <si>
    <t>280</t>
  </si>
  <si>
    <t>430</t>
  </si>
  <si>
    <t>488</t>
  </si>
  <si>
    <t>232</t>
  </si>
  <si>
    <t>1452</t>
  </si>
  <si>
    <t>1465</t>
  </si>
  <si>
    <t>1480</t>
  </si>
  <si>
    <t>1495</t>
  </si>
  <si>
    <t>Мероприятия парка</t>
  </si>
  <si>
    <t>7322</t>
  </si>
  <si>
    <t>Администрации городского округа Домодедово</t>
  </si>
  <si>
    <t>1.2</t>
  </si>
  <si>
    <t>2</t>
  </si>
  <si>
    <t>2.2</t>
  </si>
  <si>
    <t>Мероприятие 01.01. Расходы на обеспечение деятельности (оказание услуг) муниципальных учреждений - библиотеки</t>
  </si>
  <si>
    <t>Итого по подпрограмме II</t>
  </si>
  <si>
    <t>8. Подпрограмма III «Развитие библиотечного дела»</t>
  </si>
  <si>
    <t>8.1. Перечнь мероприятий подпрограмма III «Развитие библиотечного дела»</t>
  </si>
  <si>
    <t>Итого по подпрограмме III</t>
  </si>
  <si>
    <t>9. Подпрограмма IV «Развитие профессионального искусства, гастрольно-концертной и культурно-досуговой деятельности, кинематографии»</t>
  </si>
  <si>
    <t>9.1. Перечень мероприятий подпрограммы IV «Развитие профессионального искусства, гастрольно-концертной и культурно-досуговой деятельности, кинематографии»</t>
  </si>
  <si>
    <t>Итого по подпрограмме IV</t>
  </si>
  <si>
    <t>10. Подпрограмма V «Укрепление материально-технической базы  муниципальных учреждений культуры»</t>
  </si>
  <si>
    <t>10.1. Перечень мероприятий подпрограммы V «Укрепление материально-технической базы  муниципальных учреждений культуры»</t>
  </si>
  <si>
    <t>Итого по подпрограмме V</t>
  </si>
  <si>
    <t>11. Подпрограмма VI «Развитие образования в сфере культуры»</t>
  </si>
  <si>
    <t>11.1. Перечень мероприятий подпрограммы VI «Развитие образования в сфере культуры»</t>
  </si>
  <si>
    <t>Итого по подпрограмме VI</t>
  </si>
  <si>
    <t>12. Подпрограмма VII «Развитие туризма»</t>
  </si>
  <si>
    <t>12.1. Перечень мероприятий  подпрограммы VII «Развитие туризма»</t>
  </si>
  <si>
    <t>Итого по подпрограмме VII</t>
  </si>
  <si>
    <t>13. Подпрограмма VIII «Обеспечивающая программа»</t>
  </si>
  <si>
    <t>13.1. Перечень мероприятий пдпрограммы VIII «Обеспечивающая программа»</t>
  </si>
  <si>
    <t>Итого по подпрограмме VIII</t>
  </si>
  <si>
    <t>Проведено мероприятий по обеспечению сохранения, возрождения и развития народных художественных промыслов</t>
  </si>
  <si>
    <t>7.1. Перечень мероприятий подпрограммы II «Развитие музейного дела»</t>
  </si>
  <si>
    <t>7. Подпрограмма II «Развитие музейного дела»</t>
  </si>
  <si>
    <t xml:space="preserve">                                                         "</t>
  </si>
  <si>
    <t>Мероприятие А1.01 Проведение капитального ремонта, технического переоснащения и благоустройство территорий  муниципальных объектов культуры</t>
  </si>
  <si>
    <t>Основное мероприятие 07. Обеспечение функций муниципальных учреждений культуры Московской области</t>
  </si>
  <si>
    <t>Мероприятие 07.01. Сохранение достигнутого уровня заработной платы работников муниципальных учреждений культуры</t>
  </si>
  <si>
    <t>98.42</t>
  </si>
  <si>
    <t>Достижение соотношения средней заработной платы работников учреждений культуры без учета внешних совместителей и среднемесячной начисленной заработной платы наемных работников в организациях, у индивидуальных предпринимателей и физических лиц (среднемесячному доходу от трудовой деятельности) в Московской области, (процент)</t>
  </si>
  <si>
    <t>Мероприятие 01.04. Сохранение достигнутого уровня заработной платы работников муниципальных учреждений культуры</t>
  </si>
  <si>
    <t xml:space="preserve">Основное мероприятие 02
Модернизация материально-технической базы, проведение капитального ремонта, текущего ремонта, благоустройство территорий муниципальных библиотек Московской области
</t>
  </si>
  <si>
    <t xml:space="preserve">Мероприятие 02.01 
Модернизация (развитие) материально-технической базы муниципальных библиотек
</t>
  </si>
  <si>
    <t>0</t>
  </si>
  <si>
    <t>Проведена модернизация (развитие) материально-технической базы муниципальных библиотек, ед.</t>
  </si>
  <si>
    <t>2.1</t>
  </si>
  <si>
    <t>Проведена модернизация (развитие) материально-технической базы культурно-досуговых учреждений культуры, ед.</t>
  </si>
  <si>
    <t>Мероприятие E1.4 Создание в субъектах Российской Федерации дополнительных (новых) мест в общеобразовательных организациях в связи с ростом числа учащихся, вызванным демографическим фактором</t>
  </si>
  <si>
    <t>Введены в эксплуатацию объекты для создания дополнительных мест в общеобразовательных организациях в связи с ростом числа учащихся вызванным демографическим фактором, единиц</t>
  </si>
  <si>
    <t xml:space="preserve">Основное мероприятие E1
Современная школа
</t>
  </si>
  <si>
    <t xml:space="preserve">Управления строительства и городской инфраструктуры Администрации городского округа Домодедово
</t>
  </si>
  <si>
    <t xml:space="preserve">В том числе: </t>
  </si>
  <si>
    <t>1 полугодие</t>
  </si>
  <si>
    <t>9 месяцев</t>
  </si>
  <si>
    <t>12 месяцев</t>
  </si>
  <si>
    <t xml:space="preserve">               1                                                                  квартал
</t>
  </si>
  <si>
    <t>Введены в эксплуатацию объекты общего образования, единиц</t>
  </si>
  <si>
    <t>Мероприятие 02.03 Капитальные вложения в объекты общего образования</t>
  </si>
  <si>
    <t>Основное мероприятие 02                            Организация строительства (реконструкции) объектов общего образования</t>
  </si>
  <si>
    <t>2.</t>
  </si>
  <si>
    <t>2.1.</t>
  </si>
  <si>
    <t>1.2.</t>
  </si>
  <si>
    <t>Управления строительства и городской инфраструктуры Администрации городского округа Домодедово</t>
  </si>
  <si>
    <t>Основное мероприятие 01                       Организация строительства (реконструкции) объектов дошкольного образования</t>
  </si>
  <si>
    <t>3.</t>
  </si>
  <si>
    <t>Основное мероприятие                                                   07 «Модернизация школьных систем образования в рамках государственной программы Российской Федерации "Развитие образования"»</t>
  </si>
  <si>
    <t>Мероприятие 07.01                                              «Проведение работ по капитальному ремонту зданий региональных (муниципальных) общеобразовательных организаций»</t>
  </si>
  <si>
    <t>Мероприятие 07.03                                                 «Разработка проектно-сметной документации на проведение капитального ремонта зданий муниципальных общеобразовательных организаций»</t>
  </si>
  <si>
    <t>Мероприятие 07.04.                                            «Благоустройство территорий муниципальных общеобразовательных организаций, в зданиях которых выполнен капитальный ремонт»</t>
  </si>
  <si>
    <t>Выполнены в полном объеме мероприятия по капитальному ремонту общеобразовательных организаций,ед.</t>
  </si>
  <si>
    <t>Оснащены средствами обучения и воспитания отремонтированные здания общеобразовательных организаций,ед.</t>
  </si>
  <si>
    <t>Разработана проектно-сметная документация на проведение капитального ремонта зданий муниципальных общеобразовательных организаций в Московской области,ед.</t>
  </si>
  <si>
    <t>Благоустроены территорий муниципальных общеобразовательных организаций,ед.</t>
  </si>
  <si>
    <t>3.1.</t>
  </si>
  <si>
    <t>3.2.</t>
  </si>
  <si>
    <t>3.3.</t>
  </si>
  <si>
    <t>3.4.</t>
  </si>
  <si>
    <t>Мероприятие 07.02                                                  «Оснащение отремонтированных зданий общеобразовательных организаций средствами обучения и воспитания»</t>
  </si>
  <si>
    <t>6.  Подпрограмма III «Строительство (реконструкция), капитальный ремонт объектов образования»</t>
  </si>
  <si>
    <t>6.1.  Перечень мероприятий подпрограммы III «Строительство (реконструкция), капитальный ремонт объектов образования»</t>
  </si>
  <si>
    <t>Итого 2025 год</t>
  </si>
  <si>
    <t>Приложение № 1 к Постановлению Администрации</t>
  </si>
  <si>
    <t>городского округа Домодедово</t>
  </si>
  <si>
    <t>Введены в эксплуатацию объекты дошкольного образования муниципальной собственности, единиц</t>
  </si>
  <si>
    <t>Мероприятие 01.01 Проектирование и строительство дошкольных образовательных организаций</t>
  </si>
  <si>
    <t>Мероприятие 01.05 «Строительство (реконструкция) объектов дошкольного образования муниципальной собственности»</t>
  </si>
  <si>
    <t xml:space="preserve"> Введены в эксплуатацию объекты дошкольного образования муниципальной собственности</t>
  </si>
  <si>
    <t>23 000</t>
  </si>
  <si>
    <t>от 01.12.2025 № 3936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</si>
</sst>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8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rgb="FF00B050"/>
      <name val="Times New Roman"/>
      <family val="1"/>
      <charset val="204"/>
    </font>
    <font>
      <sz val="11"/>
      <color rgb="FF00B05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Calibri"/>
      <family val="2"/>
      <charset val="204"/>
      <scheme val="minor"/>
    </font>
    <font>
      <b/>
      <sz val="8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1"/>
      <color rgb="FF00B05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3" fillId="0" borderId="0" applyFont="0" applyFill="0" applyBorder="0" applyAlignment="0" applyProtection="0"/>
  </cellStyleXfs>
  <cellXfs count="369">
    <xf numFmtId="0" fontId="0" fillId="0" borderId="0" xfId="0"/>
    <xf numFmtId="49" fontId="2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164" fontId="2" fillId="2" borderId="0" xfId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right"/>
    </xf>
    <xf numFmtId="49" fontId="2" fillId="2" borderId="2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4" fontId="2" fillId="2" borderId="0" xfId="0" applyNumberFormat="1" applyFont="1" applyFill="1" applyAlignment="1">
      <alignment horizontal="center" vertical="center"/>
    </xf>
    <xf numFmtId="4" fontId="5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4" fontId="3" fillId="3" borderId="2" xfId="0" applyNumberFormat="1" applyFont="1" applyFill="1" applyBorder="1" applyAlignment="1">
      <alignment horizontal="center" vertical="center" wrapText="1"/>
    </xf>
    <xf numFmtId="4" fontId="3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" fontId="15" fillId="2" borderId="0" xfId="0" applyNumberFormat="1" applyFont="1" applyFill="1" applyAlignment="1">
      <alignment horizontal="center" vertical="center"/>
    </xf>
    <xf numFmtId="4" fontId="6" fillId="2" borderId="2" xfId="0" applyNumberFormat="1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2" xfId="0" applyNumberFormat="1" applyFont="1" applyFill="1" applyBorder="1" applyAlignment="1">
      <alignment horizontal="center" vertical="center" wrapText="1"/>
    </xf>
    <xf numFmtId="49" fontId="16" fillId="0" borderId="0" xfId="0" applyNumberFormat="1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49" fontId="16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right"/>
    </xf>
    <xf numFmtId="0" fontId="16" fillId="2" borderId="0" xfId="0" applyFont="1" applyFill="1" applyAlignment="1">
      <alignment horizontal="right"/>
    </xf>
    <xf numFmtId="49" fontId="16" fillId="2" borderId="1" xfId="0" applyNumberFormat="1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center" vertical="center"/>
    </xf>
    <xf numFmtId="49" fontId="16" fillId="2" borderId="2" xfId="0" applyNumberFormat="1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8" fillId="2" borderId="3" xfId="0" applyFont="1" applyFill="1" applyBorder="1" applyAlignment="1">
      <alignment horizontal="left" vertical="center" wrapText="1"/>
    </xf>
    <xf numFmtId="0" fontId="18" fillId="2" borderId="2" xfId="0" applyFont="1" applyFill="1" applyBorder="1" applyAlignment="1">
      <alignment horizontal="left" vertical="center" wrapText="1"/>
    </xf>
    <xf numFmtId="4" fontId="19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left" vertical="center" wrapText="1"/>
    </xf>
    <xf numFmtId="4" fontId="16" fillId="2" borderId="2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 wrapText="1"/>
    </xf>
    <xf numFmtId="0" fontId="25" fillId="2" borderId="4" xfId="0" applyFont="1" applyFill="1" applyBorder="1" applyAlignment="1">
      <alignment vertical="center" wrapText="1"/>
    </xf>
    <xf numFmtId="0" fontId="25" fillId="2" borderId="6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0" fontId="25" fillId="2" borderId="7" xfId="0" applyFont="1" applyFill="1" applyBorder="1" applyAlignment="1">
      <alignment horizontal="center" vertical="center" wrapText="1"/>
    </xf>
    <xf numFmtId="0" fontId="25" fillId="2" borderId="8" xfId="0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23" fillId="2" borderId="0" xfId="0" applyNumberFormat="1" applyFont="1" applyFill="1" applyAlignment="1">
      <alignment horizontal="center" vertical="center" wrapText="1"/>
    </xf>
    <xf numFmtId="4" fontId="24" fillId="0" borderId="0" xfId="0" applyNumberFormat="1" applyFont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" fontId="21" fillId="0" borderId="7" xfId="0" applyNumberFormat="1" applyFont="1" applyBorder="1" applyAlignment="1">
      <alignment horizontal="center" vertical="center" wrapText="1"/>
    </xf>
    <xf numFmtId="4" fontId="21" fillId="0" borderId="8" xfId="0" applyNumberFormat="1" applyFont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25" fillId="0" borderId="4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26" fillId="2" borderId="0" xfId="0" applyFont="1" applyFill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4" fontId="5" fillId="2" borderId="5" xfId="0" applyNumberFormat="1" applyFont="1" applyFill="1" applyBorder="1" applyAlignment="1">
      <alignment horizontal="center" vertical="center" wrapText="1"/>
    </xf>
    <xf numFmtId="4" fontId="22" fillId="0" borderId="7" xfId="0" applyNumberFormat="1" applyFont="1" applyBorder="1" applyAlignment="1">
      <alignment horizontal="center" vertical="center" wrapText="1"/>
    </xf>
    <xf numFmtId="4" fontId="22" fillId="0" borderId="8" xfId="0" applyNumberFormat="1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9" fillId="3" borderId="4" xfId="0" applyFont="1" applyFill="1" applyBorder="1" applyAlignment="1">
      <alignment vertical="center" wrapText="1"/>
    </xf>
    <xf numFmtId="0" fontId="19" fillId="3" borderId="6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16" fillId="3" borderId="4" xfId="0" applyFont="1" applyFill="1" applyBorder="1" applyAlignment="1">
      <alignment vertical="center" wrapText="1"/>
    </xf>
    <xf numFmtId="0" fontId="16" fillId="3" borderId="6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vertical="center" wrapText="1"/>
    </xf>
    <xf numFmtId="0" fontId="20" fillId="3" borderId="4" xfId="0" applyFont="1" applyFill="1" applyBorder="1" applyAlignment="1">
      <alignment vertical="center" wrapText="1"/>
    </xf>
    <xf numFmtId="0" fontId="20" fillId="3" borderId="6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16" fillId="3" borderId="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4" fontId="2" fillId="3" borderId="3" xfId="0" applyNumberFormat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29" fillId="2" borderId="4" xfId="0" applyFont="1" applyFill="1" applyBorder="1" applyAlignment="1">
      <alignment horizontal="left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4" fontId="0" fillId="3" borderId="7" xfId="0" applyNumberFormat="1" applyFont="1" applyFill="1" applyBorder="1" applyAlignment="1">
      <alignment horizontal="center" vertical="center" wrapText="1"/>
    </xf>
    <xf numFmtId="4" fontId="0" fillId="3" borderId="8" xfId="0" applyNumberFormat="1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center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0" fillId="2" borderId="6" xfId="0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6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 wrapText="1"/>
    </xf>
    <xf numFmtId="49" fontId="9" fillId="2" borderId="0" xfId="0" applyNumberFormat="1" applyFont="1" applyFill="1" applyBorder="1" applyAlignment="1">
      <alignment horizontal="center" vertical="center" wrapText="1"/>
    </xf>
    <xf numFmtId="0" fontId="32" fillId="2" borderId="0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horizontal="center" vertical="center" wrapText="1"/>
    </xf>
    <xf numFmtId="0" fontId="30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30" fillId="2" borderId="4" xfId="0" applyFont="1" applyFill="1" applyBorder="1" applyAlignment="1">
      <alignment vertical="center" wrapText="1"/>
    </xf>
    <xf numFmtId="0" fontId="30" fillId="2" borderId="6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horizontal="center" vertical="center"/>
    </xf>
    <xf numFmtId="4" fontId="3" fillId="2" borderId="2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0" fillId="2" borderId="2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1" fillId="2" borderId="0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27" fillId="2" borderId="0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14" fillId="2" borderId="4" xfId="0" applyFont="1" applyFill="1" applyBorder="1" applyAlignment="1">
      <alignment horizontal="left" vertical="center" wrapText="1"/>
    </xf>
    <xf numFmtId="0" fontId="14" fillId="2" borderId="6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25" fillId="2" borderId="2" xfId="0" applyFont="1" applyFill="1" applyBorder="1" applyAlignment="1">
      <alignment horizontal="left" vertical="center" wrapText="1"/>
    </xf>
    <xf numFmtId="0" fontId="19" fillId="3" borderId="3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9" fillId="3" borderId="6" xfId="0" applyFont="1" applyFill="1" applyBorder="1" applyAlignment="1">
      <alignment horizontal="center" vertical="center" wrapText="1"/>
    </xf>
    <xf numFmtId="4" fontId="3" fillId="3" borderId="5" xfId="0" applyNumberFormat="1" applyFont="1" applyFill="1" applyBorder="1" applyAlignment="1">
      <alignment horizontal="center" vertical="center" wrapText="1"/>
    </xf>
    <xf numFmtId="4" fontId="0" fillId="3" borderId="7" xfId="0" applyNumberFormat="1" applyFill="1" applyBorder="1" applyAlignment="1">
      <alignment horizontal="center" vertical="center" wrapText="1"/>
    </xf>
    <xf numFmtId="4" fontId="0" fillId="3" borderId="8" xfId="0" applyNumberForma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4" fontId="35" fillId="3" borderId="5" xfId="0" applyNumberFormat="1" applyFont="1" applyFill="1" applyBorder="1" applyAlignment="1">
      <alignment horizontal="center" vertical="center" wrapText="1"/>
    </xf>
    <xf numFmtId="4" fontId="24" fillId="3" borderId="7" xfId="0" applyNumberFormat="1" applyFont="1" applyFill="1" applyBorder="1" applyAlignment="1">
      <alignment horizontal="center" vertical="center" wrapText="1"/>
    </xf>
    <xf numFmtId="4" fontId="24" fillId="3" borderId="8" xfId="0" applyNumberFormat="1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6" xfId="0" applyFont="1" applyFill="1" applyBorder="1" applyAlignment="1">
      <alignment vertical="center" wrapText="1"/>
    </xf>
    <xf numFmtId="0" fontId="17" fillId="0" borderId="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21" fillId="0" borderId="6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4" xfId="0" applyFont="1" applyBorder="1" applyAlignment="1">
      <alignment vertical="center" wrapText="1"/>
    </xf>
    <xf numFmtId="0" fontId="19" fillId="0" borderId="6" xfId="0" applyFont="1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8" xfId="0" applyNumberFormat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6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7" fillId="2" borderId="4" xfId="0" applyFont="1" applyFill="1" applyBorder="1" applyAlignment="1">
      <alignment vertical="center" wrapText="1"/>
    </xf>
    <xf numFmtId="0" fontId="17" fillId="2" borderId="6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0" fillId="2" borderId="4" xfId="0" applyFont="1" applyFill="1" applyBorder="1" applyAlignment="1">
      <alignment vertical="center" wrapText="1"/>
    </xf>
    <xf numFmtId="0" fontId="0" fillId="2" borderId="6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horizontal="center" vertical="center"/>
    </xf>
    <xf numFmtId="0" fontId="34" fillId="2" borderId="0" xfId="0" applyFont="1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22" fillId="2" borderId="4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30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" fontId="23" fillId="2" borderId="5" xfId="0" applyNumberFormat="1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8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4" fontId="16" fillId="2" borderId="3" xfId="0" applyNumberFormat="1" applyFont="1" applyFill="1" applyBorder="1" applyAlignment="1">
      <alignment horizontal="center" vertical="center" wrapText="1"/>
    </xf>
    <xf numFmtId="4" fontId="16" fillId="2" borderId="6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4" fontId="16" fillId="2" borderId="5" xfId="0" applyNumberFormat="1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vertical="top" wrapText="1"/>
    </xf>
    <xf numFmtId="0" fontId="0" fillId="2" borderId="4" xfId="0" applyFont="1" applyFill="1" applyBorder="1" applyAlignment="1">
      <alignment vertical="top" wrapText="1"/>
    </xf>
    <xf numFmtId="0" fontId="0" fillId="2" borderId="6" xfId="0" applyFont="1" applyFill="1" applyBorder="1" applyAlignment="1">
      <alignment vertical="top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vertical="top" wrapText="1"/>
    </xf>
    <xf numFmtId="0" fontId="14" fillId="2" borderId="4" xfId="0" applyFont="1" applyFill="1" applyBorder="1" applyAlignment="1">
      <alignment vertical="top" wrapText="1"/>
    </xf>
    <xf numFmtId="0" fontId="14" fillId="2" borderId="6" xfId="0" applyFont="1" applyFill="1" applyBorder="1" applyAlignment="1">
      <alignment vertical="top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vertical="top" wrapText="1"/>
    </xf>
    <xf numFmtId="0" fontId="16" fillId="2" borderId="6" xfId="0" applyFont="1" applyFill="1" applyBorder="1" applyAlignment="1">
      <alignment vertical="top" wrapText="1"/>
    </xf>
    <xf numFmtId="0" fontId="19" fillId="2" borderId="2" xfId="0" applyFont="1" applyFill="1" applyBorder="1" applyAlignment="1">
      <alignment horizontal="center" vertical="center" wrapText="1"/>
    </xf>
    <xf numFmtId="4" fontId="19" fillId="2" borderId="5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4" fontId="19" fillId="2" borderId="7" xfId="0" applyNumberFormat="1" applyFont="1" applyFill="1" applyBorder="1" applyAlignment="1">
      <alignment horizontal="center" vertical="center" wrapText="1"/>
    </xf>
    <xf numFmtId="4" fontId="19" fillId="2" borderId="8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6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7" fillId="2" borderId="6" xfId="0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4" fontId="19" fillId="0" borderId="5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4" fontId="16" fillId="2" borderId="7" xfId="0" applyNumberFormat="1" applyFont="1" applyFill="1" applyBorder="1" applyAlignment="1">
      <alignment horizontal="center" vertical="center" wrapText="1"/>
    </xf>
    <xf numFmtId="4" fontId="16" fillId="2" borderId="8" xfId="0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/>
    </xf>
    <xf numFmtId="0" fontId="0" fillId="2" borderId="8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36" fillId="2" borderId="3" xfId="0" applyFont="1" applyFill="1" applyBorder="1" applyAlignment="1">
      <alignment horizontal="center" vertical="center" wrapText="1"/>
    </xf>
    <xf numFmtId="0" fontId="36" fillId="2" borderId="4" xfId="0" applyFont="1" applyFill="1" applyBorder="1" applyAlignment="1">
      <alignment horizontal="center" vertical="center" wrapText="1"/>
    </xf>
    <xf numFmtId="0" fontId="36" fillId="2" borderId="6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/>
    </xf>
    <xf numFmtId="0" fontId="19" fillId="2" borderId="4" xfId="0" applyFont="1" applyFill="1" applyBorder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19" fillId="2" borderId="12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15" xfId="0" applyFont="1" applyFill="1" applyBorder="1" applyAlignment="1">
      <alignment horizontal="center" vertical="center"/>
    </xf>
    <xf numFmtId="0" fontId="37" fillId="2" borderId="0" xfId="0" applyFont="1" applyFill="1" applyBorder="1" applyAlignment="1">
      <alignment horizontal="center" vertical="center"/>
    </xf>
    <xf numFmtId="0" fontId="20" fillId="2" borderId="5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0"/>
  </sheetPr>
  <dimension ref="A1:Q242"/>
  <sheetViews>
    <sheetView view="pageBreakPreview" zoomScale="85" zoomScaleNormal="85" zoomScaleSheetLayoutView="85" workbookViewId="0">
      <pane ySplit="8" topLeftCell="A234" activePane="bottomLeft" state="frozen"/>
      <selection pane="bottomLeft" activeCell="M235" sqref="M235"/>
    </sheetView>
  </sheetViews>
  <sheetFormatPr defaultColWidth="8.85546875" defaultRowHeight="15" x14ac:dyDescent="0.25"/>
  <cols>
    <col min="1" max="1" width="5.7109375" style="1" customWidth="1"/>
    <col min="2" max="2" width="46.28515625" style="2" customWidth="1"/>
    <col min="3" max="3" width="14.42578125" style="2" customWidth="1"/>
    <col min="4" max="4" width="33.7109375" style="13" customWidth="1"/>
    <col min="5" max="5" width="13.140625" style="9" customWidth="1"/>
    <col min="6" max="6" width="8.140625" style="9" customWidth="1"/>
    <col min="7" max="7" width="5.85546875" style="9" customWidth="1"/>
    <col min="8" max="8" width="7.5703125" style="9" customWidth="1"/>
    <col min="9" max="9" width="6.5703125" style="9" customWidth="1"/>
    <col min="10" max="10" width="6.7109375" style="9" customWidth="1"/>
    <col min="11" max="11" width="11.140625" style="9" customWidth="1"/>
    <col min="12" max="12" width="13.28515625" style="9" customWidth="1"/>
    <col min="13" max="13" width="11.5703125" style="9" customWidth="1"/>
    <col min="14" max="14" width="15.140625" style="9" customWidth="1"/>
    <col min="15" max="15" width="32.42578125" style="9" customWidth="1"/>
    <col min="16" max="16" width="11.5703125" style="9" bestFit="1" customWidth="1"/>
    <col min="17" max="17" width="19.28515625" style="9" customWidth="1"/>
    <col min="18" max="18" width="25.85546875" style="9" customWidth="1"/>
    <col min="19" max="16384" width="8.85546875" style="9"/>
  </cols>
  <sheetData>
    <row r="1" spans="1:15" ht="15.75" customHeight="1" x14ac:dyDescent="0.2">
      <c r="K1" s="18"/>
      <c r="L1" s="18"/>
      <c r="M1" s="18"/>
      <c r="N1" s="18"/>
      <c r="O1" s="18"/>
    </row>
    <row r="2" spans="1:15" x14ac:dyDescent="0.25">
      <c r="K2" s="18"/>
      <c r="L2" s="10"/>
      <c r="M2" s="10"/>
      <c r="N2" s="10"/>
      <c r="O2" s="10"/>
    </row>
    <row r="3" spans="1:15" ht="18.75" x14ac:dyDescent="0.25">
      <c r="A3" s="267" t="s">
        <v>107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</row>
    <row r="4" spans="1:15" s="17" customFormat="1" ht="18.75" x14ac:dyDescent="0.25">
      <c r="A4" s="268" t="s">
        <v>106</v>
      </c>
      <c r="B4" s="268"/>
      <c r="C4" s="268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</row>
    <row r="5" spans="1:15" ht="10.9" customHeight="1" x14ac:dyDescent="0.25">
      <c r="A5" s="8"/>
      <c r="B5" s="3"/>
      <c r="C5" s="3"/>
      <c r="D5" s="14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34.5" customHeight="1" x14ac:dyDescent="0.25">
      <c r="A6" s="278" t="s">
        <v>0</v>
      </c>
      <c r="B6" s="162" t="s">
        <v>7</v>
      </c>
      <c r="C6" s="162" t="s">
        <v>8</v>
      </c>
      <c r="D6" s="220" t="s">
        <v>1</v>
      </c>
      <c r="E6" s="220" t="s">
        <v>2</v>
      </c>
      <c r="F6" s="269" t="s">
        <v>9</v>
      </c>
      <c r="G6" s="109"/>
      <c r="H6" s="109"/>
      <c r="I6" s="109"/>
      <c r="J6" s="109"/>
      <c r="K6" s="109"/>
      <c r="L6" s="109"/>
      <c r="M6" s="109"/>
      <c r="N6" s="110"/>
      <c r="O6" s="220" t="s">
        <v>10</v>
      </c>
    </row>
    <row r="7" spans="1:15" ht="96" customHeight="1" x14ac:dyDescent="0.25">
      <c r="A7" s="278"/>
      <c r="B7" s="216"/>
      <c r="C7" s="279"/>
      <c r="D7" s="220"/>
      <c r="E7" s="220"/>
      <c r="F7" s="269" t="s">
        <v>15</v>
      </c>
      <c r="G7" s="109"/>
      <c r="H7" s="109"/>
      <c r="I7" s="109"/>
      <c r="J7" s="110"/>
      <c r="K7" s="28" t="s">
        <v>16</v>
      </c>
      <c r="L7" s="28" t="s">
        <v>20</v>
      </c>
      <c r="M7" s="28" t="s">
        <v>21</v>
      </c>
      <c r="N7" s="28" t="s">
        <v>22</v>
      </c>
      <c r="O7" s="220"/>
    </row>
    <row r="8" spans="1:15" x14ac:dyDescent="0.25">
      <c r="A8" s="11">
        <v>1</v>
      </c>
      <c r="B8" s="4">
        <v>2</v>
      </c>
      <c r="C8" s="4">
        <v>3</v>
      </c>
      <c r="D8" s="30">
        <v>4</v>
      </c>
      <c r="E8" s="30">
        <v>5</v>
      </c>
      <c r="F8" s="280">
        <v>6</v>
      </c>
      <c r="G8" s="281"/>
      <c r="H8" s="281"/>
      <c r="I8" s="281"/>
      <c r="J8" s="282"/>
      <c r="K8" s="30">
        <v>7</v>
      </c>
      <c r="L8" s="30">
        <v>8</v>
      </c>
      <c r="M8" s="30">
        <v>9</v>
      </c>
      <c r="N8" s="30">
        <v>10</v>
      </c>
      <c r="O8" s="30">
        <v>11</v>
      </c>
    </row>
    <row r="9" spans="1:15" ht="30.75" customHeight="1" x14ac:dyDescent="0.25">
      <c r="A9" s="283">
        <v>1</v>
      </c>
      <c r="B9" s="252" t="s">
        <v>18</v>
      </c>
      <c r="C9" s="31" t="s">
        <v>23</v>
      </c>
      <c r="D9" s="25" t="s">
        <v>5</v>
      </c>
      <c r="E9" s="23">
        <f t="shared" ref="E9:N9" si="0">E10+E11+E12</f>
        <v>36887</v>
      </c>
      <c r="F9" s="111">
        <f>F10+F11+F12</f>
        <v>7597.4</v>
      </c>
      <c r="G9" s="109"/>
      <c r="H9" s="109"/>
      <c r="I9" s="109"/>
      <c r="J9" s="110"/>
      <c r="K9" s="23">
        <f t="shared" si="0"/>
        <v>7322.4</v>
      </c>
      <c r="L9" s="23">
        <f t="shared" si="0"/>
        <v>7322.4</v>
      </c>
      <c r="M9" s="23">
        <f t="shared" si="0"/>
        <v>7322.4</v>
      </c>
      <c r="N9" s="23">
        <f t="shared" si="0"/>
        <v>7322.4</v>
      </c>
      <c r="O9" s="271" t="s">
        <v>52</v>
      </c>
    </row>
    <row r="10" spans="1:15" ht="32.25" customHeight="1" x14ac:dyDescent="0.25">
      <c r="A10" s="248"/>
      <c r="B10" s="253"/>
      <c r="C10" s="31" t="s">
        <v>23</v>
      </c>
      <c r="D10" s="31" t="s">
        <v>6</v>
      </c>
      <c r="E10" s="23">
        <f>F10+K10+L10+M10+N10</f>
        <v>0</v>
      </c>
      <c r="F10" s="111">
        <f>F14</f>
        <v>0</v>
      </c>
      <c r="G10" s="109"/>
      <c r="H10" s="109"/>
      <c r="I10" s="109"/>
      <c r="J10" s="110"/>
      <c r="K10" s="23">
        <f t="shared" ref="K10:N12" si="1">K14</f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72"/>
    </row>
    <row r="11" spans="1:15" ht="26.25" customHeight="1" x14ac:dyDescent="0.25">
      <c r="A11" s="248"/>
      <c r="B11" s="253"/>
      <c r="C11" s="31" t="s">
        <v>23</v>
      </c>
      <c r="D11" s="31" t="s">
        <v>4</v>
      </c>
      <c r="E11" s="23">
        <f>F11+K11+L11+M11+N11</f>
        <v>275</v>
      </c>
      <c r="F11" s="111">
        <f>F22</f>
        <v>275</v>
      </c>
      <c r="G11" s="109"/>
      <c r="H11" s="109"/>
      <c r="I11" s="109"/>
      <c r="J11" s="110"/>
      <c r="K11" s="23">
        <f t="shared" si="1"/>
        <v>0</v>
      </c>
      <c r="L11" s="23">
        <f t="shared" si="1"/>
        <v>0</v>
      </c>
      <c r="M11" s="23">
        <f t="shared" si="1"/>
        <v>0</v>
      </c>
      <c r="N11" s="23">
        <f t="shared" si="1"/>
        <v>0</v>
      </c>
      <c r="O11" s="272"/>
    </row>
    <row r="12" spans="1:15" ht="30.75" customHeight="1" x14ac:dyDescent="0.25">
      <c r="A12" s="248"/>
      <c r="B12" s="136"/>
      <c r="C12" s="31" t="s">
        <v>23</v>
      </c>
      <c r="D12" s="31" t="s">
        <v>3</v>
      </c>
      <c r="E12" s="23">
        <f>F12+K12+L12+M12+N12</f>
        <v>36612</v>
      </c>
      <c r="F12" s="111">
        <f>F16</f>
        <v>7322.4</v>
      </c>
      <c r="G12" s="109"/>
      <c r="H12" s="109"/>
      <c r="I12" s="109"/>
      <c r="J12" s="110"/>
      <c r="K12" s="23">
        <f t="shared" si="1"/>
        <v>7322.4</v>
      </c>
      <c r="L12" s="23">
        <f t="shared" si="1"/>
        <v>7322.4</v>
      </c>
      <c r="M12" s="23">
        <f t="shared" si="1"/>
        <v>7322.4</v>
      </c>
      <c r="N12" s="23">
        <f t="shared" si="1"/>
        <v>7322.4</v>
      </c>
      <c r="O12" s="273"/>
    </row>
    <row r="13" spans="1:15" ht="24" customHeight="1" x14ac:dyDescent="0.25">
      <c r="A13" s="104" t="s">
        <v>11</v>
      </c>
      <c r="B13" s="229" t="s">
        <v>43</v>
      </c>
      <c r="C13" s="26" t="s">
        <v>23</v>
      </c>
      <c r="D13" s="27" t="s">
        <v>5</v>
      </c>
      <c r="E13" s="5">
        <f t="shared" ref="E13:N13" si="2">E14+E15+E16</f>
        <v>36612</v>
      </c>
      <c r="F13" s="108">
        <f>F14+F15+F16</f>
        <v>7322.4</v>
      </c>
      <c r="G13" s="109"/>
      <c r="H13" s="109"/>
      <c r="I13" s="109"/>
      <c r="J13" s="110"/>
      <c r="K13" s="5">
        <f t="shared" si="2"/>
        <v>7322.4</v>
      </c>
      <c r="L13" s="5">
        <f t="shared" si="2"/>
        <v>7322.4</v>
      </c>
      <c r="M13" s="5">
        <f t="shared" si="2"/>
        <v>7322.4</v>
      </c>
      <c r="N13" s="5">
        <f t="shared" si="2"/>
        <v>7322.4</v>
      </c>
      <c r="O13" s="162" t="s">
        <v>14</v>
      </c>
    </row>
    <row r="14" spans="1:15" ht="25.5" customHeight="1" x14ac:dyDescent="0.25">
      <c r="A14" s="135"/>
      <c r="B14" s="229"/>
      <c r="C14" s="26" t="s">
        <v>23</v>
      </c>
      <c r="D14" s="26" t="s">
        <v>6</v>
      </c>
      <c r="E14" s="5">
        <f>F14+K14+M14+L14+N14</f>
        <v>0</v>
      </c>
      <c r="F14" s="108">
        <v>0</v>
      </c>
      <c r="G14" s="109"/>
      <c r="H14" s="109"/>
      <c r="I14" s="109"/>
      <c r="J14" s="110"/>
      <c r="K14" s="5">
        <v>0</v>
      </c>
      <c r="L14" s="5">
        <v>0</v>
      </c>
      <c r="M14" s="5">
        <v>0</v>
      </c>
      <c r="N14" s="5">
        <v>0</v>
      </c>
      <c r="O14" s="215"/>
    </row>
    <row r="15" spans="1:15" ht="28.5" customHeight="1" x14ac:dyDescent="0.25">
      <c r="A15" s="135"/>
      <c r="B15" s="229"/>
      <c r="C15" s="26" t="s">
        <v>23</v>
      </c>
      <c r="D15" s="26" t="s">
        <v>4</v>
      </c>
      <c r="E15" s="5">
        <f>F15+K15+L15+M15+N15</f>
        <v>0</v>
      </c>
      <c r="F15" s="108">
        <v>0</v>
      </c>
      <c r="G15" s="109"/>
      <c r="H15" s="109"/>
      <c r="I15" s="109"/>
      <c r="J15" s="110"/>
      <c r="K15" s="5">
        <v>0</v>
      </c>
      <c r="L15" s="5">
        <v>0</v>
      </c>
      <c r="M15" s="5">
        <v>0</v>
      </c>
      <c r="N15" s="5">
        <v>0</v>
      </c>
      <c r="O15" s="215"/>
    </row>
    <row r="16" spans="1:15" ht="28.5" customHeight="1" x14ac:dyDescent="0.25">
      <c r="A16" s="248"/>
      <c r="B16" s="270"/>
      <c r="C16" s="26" t="s">
        <v>23</v>
      </c>
      <c r="D16" s="26" t="s">
        <v>3</v>
      </c>
      <c r="E16" s="5">
        <f>F16+K16+L16+M16+N16</f>
        <v>36612</v>
      </c>
      <c r="F16" s="108">
        <v>7322.4</v>
      </c>
      <c r="G16" s="109"/>
      <c r="H16" s="109"/>
      <c r="I16" s="109"/>
      <c r="J16" s="110"/>
      <c r="K16" s="5">
        <v>7322.4</v>
      </c>
      <c r="L16" s="5">
        <v>7322.4</v>
      </c>
      <c r="M16" s="5">
        <v>7322.4</v>
      </c>
      <c r="N16" s="5">
        <v>7322.4</v>
      </c>
      <c r="O16" s="216"/>
    </row>
    <row r="17" spans="1:15" ht="30.75" customHeight="1" x14ac:dyDescent="0.25">
      <c r="A17" s="175"/>
      <c r="B17" s="169" t="s">
        <v>53</v>
      </c>
      <c r="C17" s="97" t="s">
        <v>52</v>
      </c>
      <c r="D17" s="129" t="s">
        <v>52</v>
      </c>
      <c r="E17" s="101" t="s">
        <v>49</v>
      </c>
      <c r="F17" s="101" t="s">
        <v>50</v>
      </c>
      <c r="G17" s="108" t="s">
        <v>51</v>
      </c>
      <c r="H17" s="109"/>
      <c r="I17" s="109"/>
      <c r="J17" s="110"/>
      <c r="K17" s="101" t="s">
        <v>16</v>
      </c>
      <c r="L17" s="101" t="s">
        <v>20</v>
      </c>
      <c r="M17" s="101" t="s">
        <v>21</v>
      </c>
      <c r="N17" s="101" t="s">
        <v>22</v>
      </c>
      <c r="O17" s="162" t="s">
        <v>52</v>
      </c>
    </row>
    <row r="18" spans="1:15" ht="18.75" customHeight="1" x14ac:dyDescent="0.25">
      <c r="A18" s="175"/>
      <c r="B18" s="170"/>
      <c r="C18" s="172"/>
      <c r="D18" s="172"/>
      <c r="E18" s="100"/>
      <c r="F18" s="100"/>
      <c r="G18" s="5" t="s">
        <v>45</v>
      </c>
      <c r="H18" s="5" t="s">
        <v>46</v>
      </c>
      <c r="I18" s="5" t="s">
        <v>47</v>
      </c>
      <c r="J18" s="5" t="s">
        <v>48</v>
      </c>
      <c r="K18" s="100"/>
      <c r="L18" s="100"/>
      <c r="M18" s="100"/>
      <c r="N18" s="100"/>
      <c r="O18" s="99"/>
    </row>
    <row r="19" spans="1:15" ht="13.5" customHeight="1" x14ac:dyDescent="0.25">
      <c r="A19" s="176"/>
      <c r="B19" s="171"/>
      <c r="C19" s="173"/>
      <c r="D19" s="173"/>
      <c r="E19" s="29">
        <v>100</v>
      </c>
      <c r="F19" s="29">
        <v>100</v>
      </c>
      <c r="G19" s="29">
        <v>25</v>
      </c>
      <c r="H19" s="29">
        <v>25</v>
      </c>
      <c r="I19" s="29">
        <v>25</v>
      </c>
      <c r="J19" s="29">
        <v>25</v>
      </c>
      <c r="K19" s="29">
        <v>100</v>
      </c>
      <c r="L19" s="29">
        <v>100</v>
      </c>
      <c r="M19" s="29">
        <v>100</v>
      </c>
      <c r="N19" s="29">
        <v>100</v>
      </c>
      <c r="O19" s="100"/>
    </row>
    <row r="20" spans="1:15" ht="23.25" customHeight="1" x14ac:dyDescent="0.25">
      <c r="A20" s="266">
        <v>1.2</v>
      </c>
      <c r="B20" s="156" t="s">
        <v>114</v>
      </c>
      <c r="C20" s="37" t="s">
        <v>23</v>
      </c>
      <c r="D20" s="38" t="s">
        <v>5</v>
      </c>
      <c r="E20" s="39">
        <f>E21+E22+E23</f>
        <v>0</v>
      </c>
      <c r="F20" s="177">
        <f>F21+F22+F23</f>
        <v>275</v>
      </c>
      <c r="G20" s="183"/>
      <c r="H20" s="183"/>
      <c r="I20" s="183"/>
      <c r="J20" s="184"/>
      <c r="K20" s="39"/>
      <c r="L20" s="39"/>
      <c r="M20" s="39"/>
      <c r="N20" s="39"/>
      <c r="O20" s="97" t="s">
        <v>14</v>
      </c>
    </row>
    <row r="21" spans="1:15" ht="28.5" customHeight="1" x14ac:dyDescent="0.25">
      <c r="A21" s="121"/>
      <c r="B21" s="157"/>
      <c r="C21" s="37" t="s">
        <v>23</v>
      </c>
      <c r="D21" s="37" t="s">
        <v>6</v>
      </c>
      <c r="E21" s="39">
        <v>0</v>
      </c>
      <c r="F21" s="177">
        <v>0</v>
      </c>
      <c r="G21" s="183"/>
      <c r="H21" s="183"/>
      <c r="I21" s="183"/>
      <c r="J21" s="184"/>
      <c r="K21" s="39">
        <v>0</v>
      </c>
      <c r="L21" s="39">
        <v>0</v>
      </c>
      <c r="M21" s="39">
        <v>0</v>
      </c>
      <c r="N21" s="39">
        <v>0</v>
      </c>
      <c r="O21" s="121"/>
    </row>
    <row r="22" spans="1:15" ht="24.75" customHeight="1" x14ac:dyDescent="0.25">
      <c r="A22" s="121"/>
      <c r="B22" s="157"/>
      <c r="C22" s="37" t="s">
        <v>23</v>
      </c>
      <c r="D22" s="37" t="s">
        <v>4</v>
      </c>
      <c r="E22" s="39">
        <v>0</v>
      </c>
      <c r="F22" s="177">
        <f>211.2+63.8</f>
        <v>275</v>
      </c>
      <c r="G22" s="183"/>
      <c r="H22" s="183"/>
      <c r="I22" s="183"/>
      <c r="J22" s="184"/>
      <c r="K22" s="39">
        <v>0</v>
      </c>
      <c r="L22" s="39">
        <v>0</v>
      </c>
      <c r="M22" s="39">
        <v>0</v>
      </c>
      <c r="N22" s="39">
        <v>0</v>
      </c>
      <c r="O22" s="121"/>
    </row>
    <row r="23" spans="1:15" ht="29.25" customHeight="1" x14ac:dyDescent="0.25">
      <c r="A23" s="121"/>
      <c r="B23" s="158"/>
      <c r="C23" s="37" t="s">
        <v>23</v>
      </c>
      <c r="D23" s="37" t="s">
        <v>3</v>
      </c>
      <c r="E23" s="39">
        <v>0</v>
      </c>
      <c r="F23" s="177">
        <v>0</v>
      </c>
      <c r="G23" s="183"/>
      <c r="H23" s="183"/>
      <c r="I23" s="183"/>
      <c r="J23" s="184"/>
      <c r="K23" s="39">
        <v>0</v>
      </c>
      <c r="L23" s="39">
        <v>0</v>
      </c>
      <c r="M23" s="39">
        <v>0</v>
      </c>
      <c r="N23" s="39">
        <v>0</v>
      </c>
      <c r="O23" s="122"/>
    </row>
    <row r="24" spans="1:15" ht="36.75" customHeight="1" x14ac:dyDescent="0.25">
      <c r="A24" s="276"/>
      <c r="B24" s="159" t="s">
        <v>113</v>
      </c>
      <c r="C24" s="163" t="s">
        <v>52</v>
      </c>
      <c r="D24" s="163" t="s">
        <v>52</v>
      </c>
      <c r="E24" s="166" t="s">
        <v>49</v>
      </c>
      <c r="F24" s="166" t="s">
        <v>50</v>
      </c>
      <c r="G24" s="177" t="s">
        <v>51</v>
      </c>
      <c r="H24" s="178"/>
      <c r="I24" s="178"/>
      <c r="J24" s="179"/>
      <c r="K24" s="166" t="s">
        <v>16</v>
      </c>
      <c r="L24" s="166" t="s">
        <v>20</v>
      </c>
      <c r="M24" s="166" t="s">
        <v>21</v>
      </c>
      <c r="N24" s="166" t="s">
        <v>22</v>
      </c>
      <c r="O24" s="97" t="s">
        <v>52</v>
      </c>
    </row>
    <row r="25" spans="1:15" ht="23.25" customHeight="1" x14ac:dyDescent="0.25">
      <c r="A25" s="276"/>
      <c r="B25" s="160"/>
      <c r="C25" s="164"/>
      <c r="D25" s="164"/>
      <c r="E25" s="167"/>
      <c r="F25" s="167"/>
      <c r="G25" s="39" t="s">
        <v>45</v>
      </c>
      <c r="H25" s="39" t="s">
        <v>46</v>
      </c>
      <c r="I25" s="39" t="s">
        <v>47</v>
      </c>
      <c r="J25" s="39" t="s">
        <v>48</v>
      </c>
      <c r="K25" s="167"/>
      <c r="L25" s="167"/>
      <c r="M25" s="167"/>
      <c r="N25" s="167"/>
      <c r="O25" s="121"/>
    </row>
    <row r="26" spans="1:15" ht="25.5" customHeight="1" x14ac:dyDescent="0.25">
      <c r="A26" s="277"/>
      <c r="B26" s="161"/>
      <c r="C26" s="165"/>
      <c r="D26" s="165"/>
      <c r="E26" s="40" t="s">
        <v>112</v>
      </c>
      <c r="F26" s="40" t="s">
        <v>112</v>
      </c>
      <c r="G26" s="40" t="s">
        <v>57</v>
      </c>
      <c r="H26" s="40" t="s">
        <v>57</v>
      </c>
      <c r="I26" s="40" t="s">
        <v>112</v>
      </c>
      <c r="J26" s="40" t="s">
        <v>112</v>
      </c>
      <c r="K26" s="40" t="s">
        <v>57</v>
      </c>
      <c r="L26" s="40" t="s">
        <v>57</v>
      </c>
      <c r="M26" s="40" t="s">
        <v>57</v>
      </c>
      <c r="N26" s="40" t="s">
        <v>57</v>
      </c>
      <c r="O26" s="122"/>
    </row>
    <row r="27" spans="1:15" ht="29.25" customHeight="1" x14ac:dyDescent="0.25">
      <c r="A27" s="181" t="s">
        <v>86</v>
      </c>
      <c r="B27" s="181"/>
      <c r="C27" s="181"/>
      <c r="D27" s="25" t="s">
        <v>5</v>
      </c>
      <c r="E27" s="23">
        <f t="shared" ref="E27:N27" si="3">E28+E29+E30</f>
        <v>36887</v>
      </c>
      <c r="F27" s="118">
        <f>F28+F29+F30</f>
        <v>7597.4</v>
      </c>
      <c r="G27" s="119"/>
      <c r="H27" s="119"/>
      <c r="I27" s="119"/>
      <c r="J27" s="119"/>
      <c r="K27" s="23">
        <f t="shared" si="3"/>
        <v>7322.4</v>
      </c>
      <c r="L27" s="23">
        <f t="shared" si="3"/>
        <v>7322.4</v>
      </c>
      <c r="M27" s="23">
        <f t="shared" si="3"/>
        <v>7322.4</v>
      </c>
      <c r="N27" s="23">
        <f t="shared" si="3"/>
        <v>7322.4</v>
      </c>
      <c r="O27" s="174" t="s">
        <v>52</v>
      </c>
    </row>
    <row r="28" spans="1:15" ht="28.5" customHeight="1" x14ac:dyDescent="0.25">
      <c r="A28" s="181"/>
      <c r="B28" s="181"/>
      <c r="C28" s="181"/>
      <c r="D28" s="25" t="s">
        <v>6</v>
      </c>
      <c r="E28" s="23">
        <f>F28+K28+L28+M28+N28</f>
        <v>0</v>
      </c>
      <c r="F28" s="118">
        <f>F10</f>
        <v>0</v>
      </c>
      <c r="G28" s="119"/>
      <c r="H28" s="119"/>
      <c r="I28" s="119"/>
      <c r="J28" s="119"/>
      <c r="K28" s="23">
        <f t="shared" ref="K28:N30" si="4">K10</f>
        <v>0</v>
      </c>
      <c r="L28" s="23">
        <f t="shared" si="4"/>
        <v>0</v>
      </c>
      <c r="M28" s="23">
        <f t="shared" si="4"/>
        <v>0</v>
      </c>
      <c r="N28" s="23">
        <f t="shared" si="4"/>
        <v>0</v>
      </c>
      <c r="O28" s="175"/>
    </row>
    <row r="29" spans="1:15" ht="29.25" customHeight="1" x14ac:dyDescent="0.25">
      <c r="A29" s="181"/>
      <c r="B29" s="181"/>
      <c r="C29" s="181"/>
      <c r="D29" s="25" t="s">
        <v>4</v>
      </c>
      <c r="E29" s="23">
        <f>F29+K29+L29+M29+N29</f>
        <v>275</v>
      </c>
      <c r="F29" s="118">
        <f>F11</f>
        <v>275</v>
      </c>
      <c r="G29" s="119"/>
      <c r="H29" s="119"/>
      <c r="I29" s="119"/>
      <c r="J29" s="119"/>
      <c r="K29" s="23">
        <f t="shared" si="4"/>
        <v>0</v>
      </c>
      <c r="L29" s="23">
        <f t="shared" si="4"/>
        <v>0</v>
      </c>
      <c r="M29" s="23">
        <f t="shared" si="4"/>
        <v>0</v>
      </c>
      <c r="N29" s="23">
        <f t="shared" si="4"/>
        <v>0</v>
      </c>
      <c r="O29" s="175"/>
    </row>
    <row r="30" spans="1:15" ht="27.75" customHeight="1" x14ac:dyDescent="0.25">
      <c r="A30" s="192"/>
      <c r="B30" s="192"/>
      <c r="C30" s="192"/>
      <c r="D30" s="25" t="s">
        <v>3</v>
      </c>
      <c r="E30" s="23">
        <f>F30+K30+L30+M30+N30</f>
        <v>36612</v>
      </c>
      <c r="F30" s="118">
        <f>F12</f>
        <v>7322.4</v>
      </c>
      <c r="G30" s="119"/>
      <c r="H30" s="119"/>
      <c r="I30" s="119"/>
      <c r="J30" s="119"/>
      <c r="K30" s="23">
        <f t="shared" si="4"/>
        <v>7322.4</v>
      </c>
      <c r="L30" s="23">
        <f t="shared" si="4"/>
        <v>7322.4</v>
      </c>
      <c r="M30" s="23">
        <f t="shared" si="4"/>
        <v>7322.4</v>
      </c>
      <c r="N30" s="23">
        <f t="shared" si="4"/>
        <v>7322.4</v>
      </c>
      <c r="O30" s="176"/>
    </row>
    <row r="31" spans="1:15" ht="35.25" customHeight="1" x14ac:dyDescent="0.25">
      <c r="A31" s="138" t="s">
        <v>87</v>
      </c>
      <c r="B31" s="139"/>
      <c r="C31" s="139"/>
      <c r="D31" s="139"/>
      <c r="E31" s="139"/>
      <c r="F31" s="139"/>
      <c r="G31" s="139"/>
      <c r="H31" s="139"/>
      <c r="I31" s="139"/>
      <c r="J31" s="139"/>
      <c r="K31" s="139"/>
      <c r="L31" s="139"/>
      <c r="M31" s="139"/>
      <c r="N31" s="139"/>
      <c r="O31" s="139"/>
    </row>
    <row r="32" spans="1:15" ht="33.75" customHeight="1" x14ac:dyDescent="0.25">
      <c r="A32" s="138" t="s">
        <v>88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75"/>
    </row>
    <row r="33" spans="1:15" ht="22.5" customHeight="1" x14ac:dyDescent="0.25">
      <c r="A33" s="274" t="s">
        <v>12</v>
      </c>
      <c r="B33" s="152" t="s">
        <v>24</v>
      </c>
      <c r="C33" s="25" t="s">
        <v>23</v>
      </c>
      <c r="D33" s="25" t="s">
        <v>5</v>
      </c>
      <c r="E33" s="23">
        <f>F33+K33+L33+M33+N33</f>
        <v>394074.02399999998</v>
      </c>
      <c r="F33" s="118">
        <f>F34+F35+F36</f>
        <v>81809.168999999994</v>
      </c>
      <c r="G33" s="119"/>
      <c r="H33" s="119"/>
      <c r="I33" s="119"/>
      <c r="J33" s="119"/>
      <c r="K33" s="23">
        <f>K34+K35+K36</f>
        <v>78621.531000000003</v>
      </c>
      <c r="L33" s="23">
        <f>L34+L35+L36</f>
        <v>78643.323999999993</v>
      </c>
      <c r="M33" s="23">
        <f>M34+M35+M36</f>
        <v>77500</v>
      </c>
      <c r="N33" s="23">
        <f>N34+N35+N36</f>
        <v>77500</v>
      </c>
      <c r="O33" s="220" t="s">
        <v>52</v>
      </c>
    </row>
    <row r="34" spans="1:15" ht="25.5" customHeight="1" x14ac:dyDescent="0.25">
      <c r="A34" s="274"/>
      <c r="B34" s="152"/>
      <c r="C34" s="25" t="s">
        <v>23</v>
      </c>
      <c r="D34" s="25" t="s">
        <v>6</v>
      </c>
      <c r="E34" s="23">
        <f>F34+K34+L34+M34+N34</f>
        <v>1224.45</v>
      </c>
      <c r="F34" s="118">
        <f>F38+F45</f>
        <v>409.04500000000002</v>
      </c>
      <c r="G34" s="119"/>
      <c r="H34" s="119"/>
      <c r="I34" s="119"/>
      <c r="J34" s="119"/>
      <c r="K34" s="23">
        <f t="shared" ref="K34:N35" si="5">K38+K45</f>
        <v>411.01100000000002</v>
      </c>
      <c r="L34" s="23">
        <f t="shared" si="5"/>
        <v>404.39400000000001</v>
      </c>
      <c r="M34" s="23">
        <f t="shared" si="5"/>
        <v>0</v>
      </c>
      <c r="N34" s="23">
        <f t="shared" si="5"/>
        <v>0</v>
      </c>
      <c r="O34" s="220"/>
    </row>
    <row r="35" spans="1:15" ht="30" customHeight="1" x14ac:dyDescent="0.25">
      <c r="A35" s="274"/>
      <c r="B35" s="152"/>
      <c r="C35" s="25" t="s">
        <v>23</v>
      </c>
      <c r="D35" s="25" t="s">
        <v>4</v>
      </c>
      <c r="E35" s="23">
        <f>F35+K35+L35+M35+N35</f>
        <v>4182.8099999999995</v>
      </c>
      <c r="F35" s="118">
        <f>F39+F46+F53</f>
        <v>3515.39</v>
      </c>
      <c r="G35" s="119"/>
      <c r="H35" s="119"/>
      <c r="I35" s="119"/>
      <c r="J35" s="119"/>
      <c r="K35" s="23">
        <f t="shared" si="5"/>
        <v>322.93700000000001</v>
      </c>
      <c r="L35" s="23">
        <f t="shared" si="5"/>
        <v>344.483</v>
      </c>
      <c r="M35" s="23">
        <f t="shared" si="5"/>
        <v>0</v>
      </c>
      <c r="N35" s="23">
        <f t="shared" si="5"/>
        <v>0</v>
      </c>
      <c r="O35" s="220"/>
    </row>
    <row r="36" spans="1:15" ht="27" customHeight="1" x14ac:dyDescent="0.25">
      <c r="A36" s="274"/>
      <c r="B36" s="152"/>
      <c r="C36" s="25" t="s">
        <v>23</v>
      </c>
      <c r="D36" s="25" t="s">
        <v>3</v>
      </c>
      <c r="E36" s="23">
        <f>F36+K36+L36+M36+N36</f>
        <v>388666.76399999997</v>
      </c>
      <c r="F36" s="118">
        <f>F40+F47</f>
        <v>77884.733999999997</v>
      </c>
      <c r="G36" s="119"/>
      <c r="H36" s="119"/>
      <c r="I36" s="119"/>
      <c r="J36" s="119"/>
      <c r="K36" s="23">
        <f>K40+K47+K50</f>
        <v>77887.582999999999</v>
      </c>
      <c r="L36" s="23">
        <f>L40+L47</f>
        <v>77894.447</v>
      </c>
      <c r="M36" s="23">
        <f>M40+M47</f>
        <v>77500</v>
      </c>
      <c r="N36" s="23">
        <f>N40+N47</f>
        <v>77500</v>
      </c>
      <c r="O36" s="220"/>
    </row>
    <row r="37" spans="1:15" ht="25.5" customHeight="1" x14ac:dyDescent="0.25">
      <c r="A37" s="104" t="s">
        <v>11</v>
      </c>
      <c r="B37" s="196" t="s">
        <v>85</v>
      </c>
      <c r="C37" s="26" t="s">
        <v>23</v>
      </c>
      <c r="D37" s="27" t="s">
        <v>5</v>
      </c>
      <c r="E37" s="5">
        <f t="shared" ref="E37:N37" si="6">E38+E39+E40</f>
        <v>387500</v>
      </c>
      <c r="F37" s="108">
        <f>F38+F39+F40</f>
        <v>77500</v>
      </c>
      <c r="G37" s="109"/>
      <c r="H37" s="109"/>
      <c r="I37" s="109"/>
      <c r="J37" s="110"/>
      <c r="K37" s="5">
        <f t="shared" si="6"/>
        <v>77500</v>
      </c>
      <c r="L37" s="5">
        <f t="shared" si="6"/>
        <v>77500</v>
      </c>
      <c r="M37" s="5">
        <f t="shared" si="6"/>
        <v>77500</v>
      </c>
      <c r="N37" s="5">
        <f t="shared" si="6"/>
        <v>77500</v>
      </c>
      <c r="O37" s="162" t="s">
        <v>14</v>
      </c>
    </row>
    <row r="38" spans="1:15" ht="21.75" customHeight="1" x14ac:dyDescent="0.25">
      <c r="A38" s="135"/>
      <c r="B38" s="196"/>
      <c r="C38" s="26" t="s">
        <v>23</v>
      </c>
      <c r="D38" s="26" t="s">
        <v>6</v>
      </c>
      <c r="E38" s="5">
        <f>F38+K38+L38+M38+N38</f>
        <v>0</v>
      </c>
      <c r="F38" s="108">
        <v>0</v>
      </c>
      <c r="G38" s="109"/>
      <c r="H38" s="109"/>
      <c r="I38" s="109"/>
      <c r="J38" s="110"/>
      <c r="K38" s="5">
        <v>0</v>
      </c>
      <c r="L38" s="5">
        <v>0</v>
      </c>
      <c r="M38" s="5">
        <v>0</v>
      </c>
      <c r="N38" s="5">
        <v>0</v>
      </c>
      <c r="O38" s="215"/>
    </row>
    <row r="39" spans="1:15" ht="30" customHeight="1" x14ac:dyDescent="0.25">
      <c r="A39" s="135"/>
      <c r="B39" s="196"/>
      <c r="C39" s="26" t="s">
        <v>23</v>
      </c>
      <c r="D39" s="26" t="s">
        <v>4</v>
      </c>
      <c r="E39" s="5">
        <f>F39+K39+L39++M39+N39</f>
        <v>0</v>
      </c>
      <c r="F39" s="108">
        <v>0</v>
      </c>
      <c r="G39" s="109"/>
      <c r="H39" s="109"/>
      <c r="I39" s="109"/>
      <c r="J39" s="110"/>
      <c r="K39" s="5">
        <v>0</v>
      </c>
      <c r="L39" s="5">
        <v>0</v>
      </c>
      <c r="M39" s="5">
        <v>0</v>
      </c>
      <c r="N39" s="5">
        <v>0</v>
      </c>
      <c r="O39" s="215"/>
    </row>
    <row r="40" spans="1:15" ht="36" customHeight="1" x14ac:dyDescent="0.25">
      <c r="A40" s="135"/>
      <c r="B40" s="196"/>
      <c r="C40" s="26" t="s">
        <v>23</v>
      </c>
      <c r="D40" s="26" t="s">
        <v>3</v>
      </c>
      <c r="E40" s="5">
        <f>F40+K40+L40+M40+N40</f>
        <v>387500</v>
      </c>
      <c r="F40" s="108">
        <f>77500</f>
        <v>77500</v>
      </c>
      <c r="G40" s="109"/>
      <c r="H40" s="109"/>
      <c r="I40" s="109"/>
      <c r="J40" s="110"/>
      <c r="K40" s="5">
        <v>77500</v>
      </c>
      <c r="L40" s="5">
        <v>77500</v>
      </c>
      <c r="M40" s="5">
        <v>77500</v>
      </c>
      <c r="N40" s="5">
        <v>77500</v>
      </c>
      <c r="O40" s="216"/>
    </row>
    <row r="41" spans="1:15" ht="28.5" customHeight="1" x14ac:dyDescent="0.25">
      <c r="A41" s="99"/>
      <c r="B41" s="169" t="s">
        <v>53</v>
      </c>
      <c r="C41" s="129" t="s">
        <v>52</v>
      </c>
      <c r="D41" s="129" t="s">
        <v>52</v>
      </c>
      <c r="E41" s="101" t="s">
        <v>49</v>
      </c>
      <c r="F41" s="101" t="s">
        <v>50</v>
      </c>
      <c r="G41" s="108" t="s">
        <v>51</v>
      </c>
      <c r="H41" s="109"/>
      <c r="I41" s="109"/>
      <c r="J41" s="110"/>
      <c r="K41" s="101" t="s">
        <v>16</v>
      </c>
      <c r="L41" s="101" t="s">
        <v>20</v>
      </c>
      <c r="M41" s="101" t="s">
        <v>21</v>
      </c>
      <c r="N41" s="101" t="s">
        <v>22</v>
      </c>
      <c r="O41" s="162" t="s">
        <v>52</v>
      </c>
    </row>
    <row r="42" spans="1:15" ht="24" customHeight="1" x14ac:dyDescent="0.25">
      <c r="A42" s="99"/>
      <c r="B42" s="170"/>
      <c r="C42" s="99"/>
      <c r="D42" s="99"/>
      <c r="E42" s="100"/>
      <c r="F42" s="100"/>
      <c r="G42" s="5" t="s">
        <v>45</v>
      </c>
      <c r="H42" s="5" t="s">
        <v>46</v>
      </c>
      <c r="I42" s="5" t="s">
        <v>47</v>
      </c>
      <c r="J42" s="5" t="s">
        <v>48</v>
      </c>
      <c r="K42" s="100"/>
      <c r="L42" s="100"/>
      <c r="M42" s="100"/>
      <c r="N42" s="100"/>
      <c r="O42" s="99"/>
    </row>
    <row r="43" spans="1:15" ht="22.5" customHeight="1" x14ac:dyDescent="0.25">
      <c r="A43" s="100"/>
      <c r="B43" s="171"/>
      <c r="C43" s="100"/>
      <c r="D43" s="100"/>
      <c r="E43" s="5">
        <v>100</v>
      </c>
      <c r="F43" s="29" t="s">
        <v>54</v>
      </c>
      <c r="G43" s="29" t="s">
        <v>55</v>
      </c>
      <c r="H43" s="29" t="s">
        <v>55</v>
      </c>
      <c r="I43" s="29" t="s">
        <v>55</v>
      </c>
      <c r="J43" s="29" t="s">
        <v>55</v>
      </c>
      <c r="K43" s="29">
        <v>100</v>
      </c>
      <c r="L43" s="29">
        <v>100</v>
      </c>
      <c r="M43" s="29">
        <v>100</v>
      </c>
      <c r="N43" s="29">
        <v>100</v>
      </c>
      <c r="O43" s="100"/>
    </row>
    <row r="44" spans="1:15" ht="21" customHeight="1" x14ac:dyDescent="0.25">
      <c r="A44" s="104" t="s">
        <v>82</v>
      </c>
      <c r="B44" s="105" t="s">
        <v>25</v>
      </c>
      <c r="C44" s="26" t="s">
        <v>23</v>
      </c>
      <c r="D44" s="27" t="s">
        <v>5</v>
      </c>
      <c r="E44" s="5">
        <f t="shared" ref="E44:N44" si="7">E45+E46+E47</f>
        <v>3379.0240000000003</v>
      </c>
      <c r="F44" s="108">
        <f>F45+F46+F47</f>
        <v>1115.1689999999999</v>
      </c>
      <c r="G44" s="109"/>
      <c r="H44" s="109"/>
      <c r="I44" s="109"/>
      <c r="J44" s="110"/>
      <c r="K44" s="5">
        <f t="shared" si="7"/>
        <v>1120.5310000000002</v>
      </c>
      <c r="L44" s="5">
        <f t="shared" si="7"/>
        <v>1143.3240000000001</v>
      </c>
      <c r="M44" s="5">
        <f t="shared" si="7"/>
        <v>0</v>
      </c>
      <c r="N44" s="5">
        <f t="shared" si="7"/>
        <v>0</v>
      </c>
      <c r="O44" s="162" t="s">
        <v>14</v>
      </c>
    </row>
    <row r="45" spans="1:15" ht="24.75" customHeight="1" x14ac:dyDescent="0.25">
      <c r="A45" s="135"/>
      <c r="B45" s="136"/>
      <c r="C45" s="26" t="s">
        <v>23</v>
      </c>
      <c r="D45" s="26" t="s">
        <v>6</v>
      </c>
      <c r="E45" s="5">
        <f>F45+K45+L45+M45+N45</f>
        <v>1224.45</v>
      </c>
      <c r="F45" s="108">
        <v>409.04500000000002</v>
      </c>
      <c r="G45" s="109"/>
      <c r="H45" s="109"/>
      <c r="I45" s="109"/>
      <c r="J45" s="110"/>
      <c r="K45" s="5">
        <v>411.01100000000002</v>
      </c>
      <c r="L45" s="5">
        <v>404.39400000000001</v>
      </c>
      <c r="M45" s="5">
        <v>0</v>
      </c>
      <c r="N45" s="5">
        <v>0</v>
      </c>
      <c r="O45" s="215"/>
    </row>
    <row r="46" spans="1:15" ht="29.25" customHeight="1" x14ac:dyDescent="0.25">
      <c r="A46" s="135"/>
      <c r="B46" s="136"/>
      <c r="C46" s="26" t="s">
        <v>23</v>
      </c>
      <c r="D46" s="26" t="s">
        <v>4</v>
      </c>
      <c r="E46" s="5">
        <f>F46+K46+L46+M46+N46</f>
        <v>988.81</v>
      </c>
      <c r="F46" s="108">
        <v>321.39</v>
      </c>
      <c r="G46" s="109"/>
      <c r="H46" s="109"/>
      <c r="I46" s="109"/>
      <c r="J46" s="110"/>
      <c r="K46" s="5">
        <v>322.93700000000001</v>
      </c>
      <c r="L46" s="5">
        <v>344.483</v>
      </c>
      <c r="M46" s="5">
        <v>0</v>
      </c>
      <c r="N46" s="5">
        <v>0</v>
      </c>
      <c r="O46" s="215"/>
    </row>
    <row r="47" spans="1:15" ht="29.25" customHeight="1" x14ac:dyDescent="0.25">
      <c r="A47" s="135"/>
      <c r="B47" s="137"/>
      <c r="C47" s="26" t="s">
        <v>23</v>
      </c>
      <c r="D47" s="26" t="s">
        <v>3</v>
      </c>
      <c r="E47" s="5">
        <f>F47+K47+L47+M47+N47</f>
        <v>1165.7640000000001</v>
      </c>
      <c r="F47" s="108">
        <v>384.73399999999998</v>
      </c>
      <c r="G47" s="109"/>
      <c r="H47" s="109"/>
      <c r="I47" s="109"/>
      <c r="J47" s="110"/>
      <c r="K47" s="5">
        <v>386.58300000000003</v>
      </c>
      <c r="L47" s="5">
        <v>394.447</v>
      </c>
      <c r="M47" s="5">
        <v>0</v>
      </c>
      <c r="N47" s="5">
        <v>0</v>
      </c>
      <c r="O47" s="216"/>
    </row>
    <row r="48" spans="1:15" ht="30" customHeight="1" x14ac:dyDescent="0.25">
      <c r="A48" s="99"/>
      <c r="B48" s="105" t="s">
        <v>56</v>
      </c>
      <c r="C48" s="129" t="s">
        <v>52</v>
      </c>
      <c r="D48" s="129" t="s">
        <v>52</v>
      </c>
      <c r="E48" s="101" t="s">
        <v>49</v>
      </c>
      <c r="F48" s="101" t="s">
        <v>50</v>
      </c>
      <c r="G48" s="108" t="s">
        <v>51</v>
      </c>
      <c r="H48" s="109"/>
      <c r="I48" s="109"/>
      <c r="J48" s="110"/>
      <c r="K48" s="101" t="s">
        <v>16</v>
      </c>
      <c r="L48" s="101" t="s">
        <v>20</v>
      </c>
      <c r="M48" s="101" t="s">
        <v>21</v>
      </c>
      <c r="N48" s="101" t="s">
        <v>22</v>
      </c>
      <c r="O48" s="162" t="s">
        <v>52</v>
      </c>
    </row>
    <row r="49" spans="1:15" ht="17.25" customHeight="1" x14ac:dyDescent="0.25">
      <c r="A49" s="99"/>
      <c r="B49" s="136"/>
      <c r="C49" s="99"/>
      <c r="D49" s="99"/>
      <c r="E49" s="100"/>
      <c r="F49" s="100"/>
      <c r="G49" s="5" t="s">
        <v>45</v>
      </c>
      <c r="H49" s="5" t="s">
        <v>46</v>
      </c>
      <c r="I49" s="5" t="s">
        <v>47</v>
      </c>
      <c r="J49" s="5" t="s">
        <v>48</v>
      </c>
      <c r="K49" s="100"/>
      <c r="L49" s="100"/>
      <c r="M49" s="100"/>
      <c r="N49" s="100"/>
      <c r="O49" s="99"/>
    </row>
    <row r="50" spans="1:15" ht="19.5" customHeight="1" x14ac:dyDescent="0.25">
      <c r="A50" s="100"/>
      <c r="B50" s="137"/>
      <c r="C50" s="100"/>
      <c r="D50" s="100"/>
      <c r="E50" s="29">
        <v>3</v>
      </c>
      <c r="F50" s="29">
        <v>1</v>
      </c>
      <c r="G50" s="29" t="s">
        <v>57</v>
      </c>
      <c r="H50" s="29" t="s">
        <v>57</v>
      </c>
      <c r="I50" s="29">
        <v>1</v>
      </c>
      <c r="J50" s="29" t="s">
        <v>57</v>
      </c>
      <c r="K50" s="29">
        <v>1</v>
      </c>
      <c r="L50" s="29">
        <v>1</v>
      </c>
      <c r="M50" s="29" t="s">
        <v>57</v>
      </c>
      <c r="N50" s="29" t="s">
        <v>57</v>
      </c>
      <c r="O50" s="100"/>
    </row>
    <row r="51" spans="1:15" ht="19.5" customHeight="1" x14ac:dyDescent="0.25">
      <c r="A51" s="266"/>
      <c r="B51" s="156" t="s">
        <v>114</v>
      </c>
      <c r="C51" s="37" t="s">
        <v>23</v>
      </c>
      <c r="D51" s="38" t="s">
        <v>5</v>
      </c>
      <c r="E51" s="39">
        <f>E52+E53+E54</f>
        <v>0</v>
      </c>
      <c r="F51" s="177">
        <f>F52+F53+F54</f>
        <v>3194</v>
      </c>
      <c r="G51" s="183"/>
      <c r="H51" s="183"/>
      <c r="I51" s="183"/>
      <c r="J51" s="184"/>
      <c r="K51" s="39"/>
      <c r="L51" s="39"/>
      <c r="M51" s="39"/>
      <c r="N51" s="39"/>
      <c r="O51" s="97" t="s">
        <v>14</v>
      </c>
    </row>
    <row r="52" spans="1:15" ht="19.5" customHeight="1" x14ac:dyDescent="0.25">
      <c r="A52" s="121"/>
      <c r="B52" s="157"/>
      <c r="C52" s="37" t="s">
        <v>23</v>
      </c>
      <c r="D52" s="37" t="s">
        <v>6</v>
      </c>
      <c r="E52" s="39">
        <v>0</v>
      </c>
      <c r="F52" s="177">
        <v>0</v>
      </c>
      <c r="G52" s="183"/>
      <c r="H52" s="183"/>
      <c r="I52" s="183"/>
      <c r="J52" s="184"/>
      <c r="K52" s="39">
        <v>0</v>
      </c>
      <c r="L52" s="39">
        <v>0</v>
      </c>
      <c r="M52" s="39">
        <v>0</v>
      </c>
      <c r="N52" s="39">
        <v>0</v>
      </c>
      <c r="O52" s="121"/>
    </row>
    <row r="53" spans="1:15" ht="19.5" customHeight="1" x14ac:dyDescent="0.25">
      <c r="A53" s="121"/>
      <c r="B53" s="157"/>
      <c r="C53" s="37" t="s">
        <v>23</v>
      </c>
      <c r="D53" s="37" t="s">
        <v>4</v>
      </c>
      <c r="E53" s="39">
        <v>0</v>
      </c>
      <c r="F53" s="177">
        <f>2453.15+740.85</f>
        <v>3194</v>
      </c>
      <c r="G53" s="183"/>
      <c r="H53" s="183"/>
      <c r="I53" s="183"/>
      <c r="J53" s="184"/>
      <c r="K53" s="39">
        <v>0</v>
      </c>
      <c r="L53" s="39">
        <v>0</v>
      </c>
      <c r="M53" s="39">
        <v>0</v>
      </c>
      <c r="N53" s="39">
        <v>0</v>
      </c>
      <c r="O53" s="121"/>
    </row>
    <row r="54" spans="1:15" ht="29.25" customHeight="1" x14ac:dyDescent="0.25">
      <c r="A54" s="121"/>
      <c r="B54" s="158"/>
      <c r="C54" s="37" t="s">
        <v>23</v>
      </c>
      <c r="D54" s="37" t="s">
        <v>3</v>
      </c>
      <c r="E54" s="39">
        <v>0</v>
      </c>
      <c r="F54" s="177">
        <v>0</v>
      </c>
      <c r="G54" s="183"/>
      <c r="H54" s="183"/>
      <c r="I54" s="183"/>
      <c r="J54" s="184"/>
      <c r="K54" s="39">
        <v>0</v>
      </c>
      <c r="L54" s="39">
        <v>0</v>
      </c>
      <c r="M54" s="39">
        <v>0</v>
      </c>
      <c r="N54" s="39">
        <v>0</v>
      </c>
      <c r="O54" s="122"/>
    </row>
    <row r="55" spans="1:15" ht="19.5" customHeight="1" x14ac:dyDescent="0.25">
      <c r="A55" s="121"/>
      <c r="B55" s="159" t="s">
        <v>113</v>
      </c>
      <c r="C55" s="163" t="s">
        <v>52</v>
      </c>
      <c r="D55" s="163" t="s">
        <v>52</v>
      </c>
      <c r="E55" s="166" t="s">
        <v>49</v>
      </c>
      <c r="F55" s="166" t="s">
        <v>50</v>
      </c>
      <c r="G55" s="177" t="s">
        <v>51</v>
      </c>
      <c r="H55" s="178"/>
      <c r="I55" s="178"/>
      <c r="J55" s="179"/>
      <c r="K55" s="166" t="s">
        <v>16</v>
      </c>
      <c r="L55" s="166" t="s">
        <v>20</v>
      </c>
      <c r="M55" s="166" t="s">
        <v>21</v>
      </c>
      <c r="N55" s="166" t="s">
        <v>22</v>
      </c>
      <c r="O55" s="97" t="s">
        <v>52</v>
      </c>
    </row>
    <row r="56" spans="1:15" ht="33" customHeight="1" x14ac:dyDescent="0.25">
      <c r="A56" s="121"/>
      <c r="B56" s="160"/>
      <c r="C56" s="164"/>
      <c r="D56" s="164"/>
      <c r="E56" s="167"/>
      <c r="F56" s="167"/>
      <c r="G56" s="39" t="s">
        <v>45</v>
      </c>
      <c r="H56" s="39" t="s">
        <v>46</v>
      </c>
      <c r="I56" s="39" t="s">
        <v>47</v>
      </c>
      <c r="J56" s="39" t="s">
        <v>48</v>
      </c>
      <c r="K56" s="167"/>
      <c r="L56" s="167"/>
      <c r="M56" s="167"/>
      <c r="N56" s="167"/>
      <c r="O56" s="121"/>
    </row>
    <row r="57" spans="1:15" ht="28.5" customHeight="1" x14ac:dyDescent="0.25">
      <c r="A57" s="122"/>
      <c r="B57" s="161"/>
      <c r="C57" s="165"/>
      <c r="D57" s="165"/>
      <c r="E57" s="40" t="s">
        <v>112</v>
      </c>
      <c r="F57" s="40" t="s">
        <v>112</v>
      </c>
      <c r="G57" s="40" t="s">
        <v>57</v>
      </c>
      <c r="H57" s="40" t="s">
        <v>57</v>
      </c>
      <c r="I57" s="40" t="s">
        <v>112</v>
      </c>
      <c r="J57" s="40" t="s">
        <v>112</v>
      </c>
      <c r="K57" s="40" t="s">
        <v>57</v>
      </c>
      <c r="L57" s="40" t="s">
        <v>57</v>
      </c>
      <c r="M57" s="40" t="s">
        <v>57</v>
      </c>
      <c r="N57" s="40" t="s">
        <v>57</v>
      </c>
      <c r="O57" s="122"/>
    </row>
    <row r="58" spans="1:15" ht="27.75" customHeight="1" x14ac:dyDescent="0.25">
      <c r="A58" s="258">
        <v>2</v>
      </c>
      <c r="B58" s="252" t="s">
        <v>115</v>
      </c>
      <c r="C58" s="43" t="s">
        <v>23</v>
      </c>
      <c r="D58" s="45" t="s">
        <v>5</v>
      </c>
      <c r="E58" s="41">
        <f>F58+K58+L58+M58+N58</f>
        <v>660</v>
      </c>
      <c r="F58" s="111">
        <f>F59+F60+F61</f>
        <v>660</v>
      </c>
      <c r="G58" s="263"/>
      <c r="H58" s="263"/>
      <c r="I58" s="263"/>
      <c r="J58" s="264"/>
      <c r="K58" s="41">
        <f>K59+K60+K61</f>
        <v>0</v>
      </c>
      <c r="L58" s="41">
        <f>L59+L60+L61</f>
        <v>0</v>
      </c>
      <c r="M58" s="41">
        <f>M59+M60+M61</f>
        <v>0</v>
      </c>
      <c r="N58" s="41">
        <f>N59+N60+N61</f>
        <v>0</v>
      </c>
      <c r="O58" s="120" t="s">
        <v>52</v>
      </c>
    </row>
    <row r="59" spans="1:15" ht="24.75" customHeight="1" x14ac:dyDescent="0.25">
      <c r="A59" s="259"/>
      <c r="B59" s="261"/>
      <c r="C59" s="43" t="s">
        <v>23</v>
      </c>
      <c r="D59" s="43" t="s">
        <v>6</v>
      </c>
      <c r="E59" s="41">
        <f>F59+K59+L59+M59+N59</f>
        <v>0</v>
      </c>
      <c r="F59" s="111" t="str">
        <f>F63</f>
        <v>0</v>
      </c>
      <c r="G59" s="263"/>
      <c r="H59" s="263"/>
      <c r="I59" s="263"/>
      <c r="J59" s="264"/>
      <c r="K59" s="41">
        <f t="shared" ref="K59:N61" si="8">K63</f>
        <v>0</v>
      </c>
      <c r="L59" s="41">
        <f t="shared" si="8"/>
        <v>0</v>
      </c>
      <c r="M59" s="41">
        <f t="shared" si="8"/>
        <v>0</v>
      </c>
      <c r="N59" s="41">
        <f t="shared" si="8"/>
        <v>0</v>
      </c>
      <c r="O59" s="121"/>
    </row>
    <row r="60" spans="1:15" ht="24.75" customHeight="1" x14ac:dyDescent="0.25">
      <c r="A60" s="259"/>
      <c r="B60" s="261"/>
      <c r="C60" s="43" t="s">
        <v>23</v>
      </c>
      <c r="D60" s="43" t="s">
        <v>4</v>
      </c>
      <c r="E60" s="41">
        <f>F60+K60+L60+M60+N60</f>
        <v>0</v>
      </c>
      <c r="F60" s="111" t="str">
        <f>F64</f>
        <v>0</v>
      </c>
      <c r="G60" s="263"/>
      <c r="H60" s="263"/>
      <c r="I60" s="263"/>
      <c r="J60" s="264"/>
      <c r="K60" s="41">
        <f t="shared" si="8"/>
        <v>0</v>
      </c>
      <c r="L60" s="41">
        <f t="shared" si="8"/>
        <v>0</v>
      </c>
      <c r="M60" s="41">
        <f t="shared" si="8"/>
        <v>0</v>
      </c>
      <c r="N60" s="41">
        <f t="shared" si="8"/>
        <v>0</v>
      </c>
      <c r="O60" s="121"/>
    </row>
    <row r="61" spans="1:15" ht="28.5" customHeight="1" x14ac:dyDescent="0.25">
      <c r="A61" s="260"/>
      <c r="B61" s="262"/>
      <c r="C61" s="45" t="s">
        <v>23</v>
      </c>
      <c r="D61" s="45" t="s">
        <v>3</v>
      </c>
      <c r="E61" s="49">
        <f>F61+K61+L61+M61+N61</f>
        <v>660</v>
      </c>
      <c r="F61" s="123">
        <f>F65</f>
        <v>660</v>
      </c>
      <c r="G61" s="124"/>
      <c r="H61" s="124"/>
      <c r="I61" s="124"/>
      <c r="J61" s="125"/>
      <c r="K61" s="49">
        <f t="shared" si="8"/>
        <v>0</v>
      </c>
      <c r="L61" s="49">
        <f t="shared" si="8"/>
        <v>0</v>
      </c>
      <c r="M61" s="49">
        <f t="shared" si="8"/>
        <v>0</v>
      </c>
      <c r="N61" s="49">
        <f t="shared" si="8"/>
        <v>0</v>
      </c>
      <c r="O61" s="122"/>
    </row>
    <row r="62" spans="1:15" ht="22.5" customHeight="1" x14ac:dyDescent="0.25">
      <c r="A62" s="145">
        <v>2.1</v>
      </c>
      <c r="B62" s="255" t="s">
        <v>116</v>
      </c>
      <c r="C62" s="42" t="s">
        <v>23</v>
      </c>
      <c r="D62" s="46" t="s">
        <v>5</v>
      </c>
      <c r="E62" s="50">
        <f>E63+E64+E65</f>
        <v>660</v>
      </c>
      <c r="F62" s="146">
        <f>F63+F64+F65</f>
        <v>660</v>
      </c>
      <c r="G62" s="124"/>
      <c r="H62" s="124"/>
      <c r="I62" s="124"/>
      <c r="J62" s="125"/>
      <c r="K62" s="51">
        <f>K63+K64+K65</f>
        <v>0</v>
      </c>
      <c r="L62" s="51">
        <f>L63+L64+L65</f>
        <v>0</v>
      </c>
      <c r="M62" s="51">
        <f>M63+M64+M65</f>
        <v>0</v>
      </c>
      <c r="N62" s="51">
        <f>N63+N64+N65</f>
        <v>0</v>
      </c>
      <c r="O62" s="140" t="s">
        <v>14</v>
      </c>
    </row>
    <row r="63" spans="1:15" ht="28.5" customHeight="1" x14ac:dyDescent="0.25">
      <c r="A63" s="121"/>
      <c r="B63" s="256"/>
      <c r="C63" s="42" t="s">
        <v>23</v>
      </c>
      <c r="D63" s="42" t="s">
        <v>6</v>
      </c>
      <c r="E63" s="50">
        <f>F63+L63+K63+M63+N63</f>
        <v>0</v>
      </c>
      <c r="F63" s="146" t="s">
        <v>117</v>
      </c>
      <c r="G63" s="124"/>
      <c r="H63" s="124"/>
      <c r="I63" s="124"/>
      <c r="J63" s="125"/>
      <c r="K63" s="51">
        <v>0</v>
      </c>
      <c r="L63" s="51">
        <v>0</v>
      </c>
      <c r="M63" s="51">
        <v>0</v>
      </c>
      <c r="N63" s="51">
        <v>0</v>
      </c>
      <c r="O63" s="141"/>
    </row>
    <row r="64" spans="1:15" ht="28.5" customHeight="1" x14ac:dyDescent="0.25">
      <c r="A64" s="121"/>
      <c r="B64" s="256"/>
      <c r="C64" s="42" t="s">
        <v>23</v>
      </c>
      <c r="D64" s="42" t="s">
        <v>4</v>
      </c>
      <c r="E64" s="50">
        <f>F64+L64+K64+M64+N64</f>
        <v>0</v>
      </c>
      <c r="F64" s="146" t="s">
        <v>117</v>
      </c>
      <c r="G64" s="124"/>
      <c r="H64" s="124"/>
      <c r="I64" s="124"/>
      <c r="J64" s="125"/>
      <c r="K64" s="51">
        <v>0</v>
      </c>
      <c r="L64" s="51">
        <v>0</v>
      </c>
      <c r="M64" s="51">
        <v>0</v>
      </c>
      <c r="N64" s="51">
        <v>0</v>
      </c>
      <c r="O64" s="141"/>
    </row>
    <row r="65" spans="1:15" ht="28.5" customHeight="1" x14ac:dyDescent="0.25">
      <c r="A65" s="121"/>
      <c r="B65" s="257"/>
      <c r="C65" s="46" t="s">
        <v>23</v>
      </c>
      <c r="D65" s="46" t="s">
        <v>3</v>
      </c>
      <c r="E65" s="50">
        <f>F65++K65+L65+M65+N65</f>
        <v>660</v>
      </c>
      <c r="F65" s="146">
        <v>660</v>
      </c>
      <c r="G65" s="147"/>
      <c r="H65" s="147"/>
      <c r="I65" s="147"/>
      <c r="J65" s="148"/>
      <c r="K65" s="51">
        <v>0</v>
      </c>
      <c r="L65" s="51">
        <v>0</v>
      </c>
      <c r="M65" s="51">
        <v>0</v>
      </c>
      <c r="N65" s="51">
        <v>0</v>
      </c>
      <c r="O65" s="142"/>
    </row>
    <row r="66" spans="1:15" ht="19.5" customHeight="1" x14ac:dyDescent="0.25">
      <c r="A66" s="121"/>
      <c r="B66" s="105" t="s">
        <v>118</v>
      </c>
      <c r="C66" s="145" t="s">
        <v>52</v>
      </c>
      <c r="D66" s="120" t="s">
        <v>52</v>
      </c>
      <c r="E66" s="101" t="s">
        <v>49</v>
      </c>
      <c r="F66" s="101" t="s">
        <v>50</v>
      </c>
      <c r="G66" s="108" t="s">
        <v>51</v>
      </c>
      <c r="H66" s="131"/>
      <c r="I66" s="131"/>
      <c r="J66" s="132"/>
      <c r="K66" s="101" t="s">
        <v>16</v>
      </c>
      <c r="L66" s="101" t="s">
        <v>20</v>
      </c>
      <c r="M66" s="101" t="s">
        <v>21</v>
      </c>
      <c r="N66" s="101" t="s">
        <v>22</v>
      </c>
      <c r="O66" s="121" t="s">
        <v>52</v>
      </c>
    </row>
    <row r="67" spans="1:15" ht="22.5" customHeight="1" x14ac:dyDescent="0.25">
      <c r="A67" s="121"/>
      <c r="B67" s="143"/>
      <c r="C67" s="121"/>
      <c r="D67" s="121"/>
      <c r="E67" s="122"/>
      <c r="F67" s="122"/>
      <c r="G67" s="5" t="s">
        <v>45</v>
      </c>
      <c r="H67" s="5" t="s">
        <v>46</v>
      </c>
      <c r="I67" s="5" t="s">
        <v>47</v>
      </c>
      <c r="J67" s="5" t="s">
        <v>48</v>
      </c>
      <c r="K67" s="122"/>
      <c r="L67" s="122"/>
      <c r="M67" s="122"/>
      <c r="N67" s="122"/>
      <c r="O67" s="121"/>
    </row>
    <row r="68" spans="1:15" ht="19.5" customHeight="1" x14ac:dyDescent="0.25">
      <c r="A68" s="122"/>
      <c r="B68" s="144"/>
      <c r="C68" s="122"/>
      <c r="D68" s="122"/>
      <c r="E68" s="47" t="s">
        <v>12</v>
      </c>
      <c r="F68" s="47" t="s">
        <v>12</v>
      </c>
      <c r="G68" s="47" t="s">
        <v>57</v>
      </c>
      <c r="H68" s="47" t="s">
        <v>12</v>
      </c>
      <c r="I68" s="47" t="s">
        <v>57</v>
      </c>
      <c r="J68" s="47" t="s">
        <v>57</v>
      </c>
      <c r="K68" s="47" t="s">
        <v>57</v>
      </c>
      <c r="L68" s="47" t="s">
        <v>57</v>
      </c>
      <c r="M68" s="47" t="s">
        <v>57</v>
      </c>
      <c r="N68" s="47" t="s">
        <v>57</v>
      </c>
      <c r="O68" s="122"/>
    </row>
    <row r="69" spans="1:15" s="7" customFormat="1" ht="25.5" customHeight="1" x14ac:dyDescent="0.25">
      <c r="A69" s="181" t="s">
        <v>89</v>
      </c>
      <c r="B69" s="181"/>
      <c r="C69" s="181"/>
      <c r="D69" s="25" t="s">
        <v>5</v>
      </c>
      <c r="E69" s="23">
        <f>F69+K69+L69+M69+N69</f>
        <v>394733.02399999998</v>
      </c>
      <c r="F69" s="118">
        <f>F70+F71+F72</f>
        <v>82469.168999999994</v>
      </c>
      <c r="G69" s="119"/>
      <c r="H69" s="119"/>
      <c r="I69" s="119"/>
      <c r="J69" s="119"/>
      <c r="K69" s="23">
        <f>K70+K71+K72</f>
        <v>78620.531000000003</v>
      </c>
      <c r="L69" s="23">
        <f>L70+L71+L72</f>
        <v>78643.323999999993</v>
      </c>
      <c r="M69" s="23">
        <f>M70+M71+M72</f>
        <v>77500</v>
      </c>
      <c r="N69" s="23">
        <f>N70+N71+N72</f>
        <v>77500</v>
      </c>
      <c r="O69" s="174" t="s">
        <v>52</v>
      </c>
    </row>
    <row r="70" spans="1:15" s="7" customFormat="1" ht="27.75" customHeight="1" x14ac:dyDescent="0.25">
      <c r="A70" s="181"/>
      <c r="B70" s="181"/>
      <c r="C70" s="181"/>
      <c r="D70" s="25" t="s">
        <v>6</v>
      </c>
      <c r="E70" s="23">
        <f>F70+K70+L70+M70+N70</f>
        <v>1224.45</v>
      </c>
      <c r="F70" s="118">
        <f>F34</f>
        <v>409.04500000000002</v>
      </c>
      <c r="G70" s="119"/>
      <c r="H70" s="119"/>
      <c r="I70" s="119"/>
      <c r="J70" s="119"/>
      <c r="K70" s="23">
        <f t="shared" ref="K70:N71" si="9">K34</f>
        <v>411.01100000000002</v>
      </c>
      <c r="L70" s="23">
        <f t="shared" si="9"/>
        <v>404.39400000000001</v>
      </c>
      <c r="M70" s="23">
        <f t="shared" si="9"/>
        <v>0</v>
      </c>
      <c r="N70" s="23">
        <f t="shared" si="9"/>
        <v>0</v>
      </c>
      <c r="O70" s="175"/>
    </row>
    <row r="71" spans="1:15" ht="33.75" customHeight="1" x14ac:dyDescent="0.25">
      <c r="A71" s="181"/>
      <c r="B71" s="181"/>
      <c r="C71" s="181"/>
      <c r="D71" s="25" t="s">
        <v>4</v>
      </c>
      <c r="E71" s="23">
        <f>F71+K71+L71+M71+N71</f>
        <v>4182.8099999999995</v>
      </c>
      <c r="F71" s="118">
        <f>F35</f>
        <v>3515.39</v>
      </c>
      <c r="G71" s="119"/>
      <c r="H71" s="119"/>
      <c r="I71" s="119"/>
      <c r="J71" s="119"/>
      <c r="K71" s="23">
        <f t="shared" si="9"/>
        <v>322.93700000000001</v>
      </c>
      <c r="L71" s="23">
        <f t="shared" si="9"/>
        <v>344.483</v>
      </c>
      <c r="M71" s="23">
        <f t="shared" si="9"/>
        <v>0</v>
      </c>
      <c r="N71" s="23">
        <f t="shared" si="9"/>
        <v>0</v>
      </c>
      <c r="O71" s="175"/>
    </row>
    <row r="72" spans="1:15" ht="34.5" customHeight="1" x14ac:dyDescent="0.25">
      <c r="A72" s="192"/>
      <c r="B72" s="192"/>
      <c r="C72" s="192"/>
      <c r="D72" s="25" t="s">
        <v>3</v>
      </c>
      <c r="E72" s="23">
        <f>F72+K72+L72+M72+N72</f>
        <v>389325.76399999997</v>
      </c>
      <c r="F72" s="118">
        <f>F36+F61</f>
        <v>78544.733999999997</v>
      </c>
      <c r="G72" s="119"/>
      <c r="H72" s="119"/>
      <c r="I72" s="119"/>
      <c r="J72" s="119"/>
      <c r="K72" s="23">
        <f>K47+K40</f>
        <v>77886.582999999999</v>
      </c>
      <c r="L72" s="23">
        <f>L47+L40</f>
        <v>77894.447</v>
      </c>
      <c r="M72" s="23">
        <f>M47+M40</f>
        <v>77500</v>
      </c>
      <c r="N72" s="23">
        <f>N47+N40</f>
        <v>77500</v>
      </c>
      <c r="O72" s="176"/>
    </row>
    <row r="73" spans="1:15" ht="52.5" customHeight="1" x14ac:dyDescent="0.25">
      <c r="A73" s="138" t="s">
        <v>90</v>
      </c>
      <c r="B73" s="139"/>
      <c r="C73" s="139"/>
      <c r="D73" s="139"/>
      <c r="E73" s="139"/>
      <c r="F73" s="139"/>
      <c r="G73" s="139"/>
      <c r="H73" s="139"/>
      <c r="I73" s="139"/>
      <c r="J73" s="139"/>
      <c r="K73" s="139"/>
      <c r="L73" s="139"/>
      <c r="M73" s="139"/>
      <c r="N73" s="139"/>
      <c r="O73" s="139"/>
    </row>
    <row r="74" spans="1:15" ht="40.5" customHeight="1" x14ac:dyDescent="0.25">
      <c r="A74" s="197" t="s">
        <v>91</v>
      </c>
      <c r="B74" s="198"/>
      <c r="C74" s="198"/>
      <c r="D74" s="198"/>
      <c r="E74" s="198"/>
      <c r="F74" s="198"/>
      <c r="G74" s="198"/>
      <c r="H74" s="198"/>
      <c r="I74" s="198"/>
      <c r="J74" s="198"/>
      <c r="K74" s="198"/>
      <c r="L74" s="198"/>
      <c r="M74" s="198"/>
      <c r="N74" s="198"/>
      <c r="O74" s="198"/>
    </row>
    <row r="75" spans="1:15" ht="24.75" customHeight="1" x14ac:dyDescent="0.25">
      <c r="A75" s="274" t="s">
        <v>12</v>
      </c>
      <c r="B75" s="152" t="s">
        <v>26</v>
      </c>
      <c r="C75" s="25" t="s">
        <v>23</v>
      </c>
      <c r="D75" s="25" t="s">
        <v>5</v>
      </c>
      <c r="E75" s="23">
        <f t="shared" ref="E75:N75" si="10">E76+E77+E78</f>
        <v>1531701.9920000001</v>
      </c>
      <c r="F75" s="118">
        <f>F76+F77+F78</f>
        <v>312901.99199999997</v>
      </c>
      <c r="G75" s="119"/>
      <c r="H75" s="119"/>
      <c r="I75" s="119"/>
      <c r="J75" s="119"/>
      <c r="K75" s="23">
        <f t="shared" si="10"/>
        <v>304700</v>
      </c>
      <c r="L75" s="23">
        <f t="shared" si="10"/>
        <v>304700</v>
      </c>
      <c r="M75" s="23">
        <f t="shared" si="10"/>
        <v>304700</v>
      </c>
      <c r="N75" s="23">
        <f t="shared" si="10"/>
        <v>304700</v>
      </c>
      <c r="O75" s="249" t="s">
        <v>52</v>
      </c>
    </row>
    <row r="76" spans="1:15" ht="26.25" customHeight="1" x14ac:dyDescent="0.25">
      <c r="A76" s="274"/>
      <c r="B76" s="152"/>
      <c r="C76" s="25" t="s">
        <v>23</v>
      </c>
      <c r="D76" s="25" t="s">
        <v>6</v>
      </c>
      <c r="E76" s="23">
        <f>F76+K76+L76+M76+N76</f>
        <v>0</v>
      </c>
      <c r="F76" s="118">
        <f>F80</f>
        <v>0</v>
      </c>
      <c r="G76" s="119"/>
      <c r="H76" s="119"/>
      <c r="I76" s="119"/>
      <c r="J76" s="119"/>
      <c r="K76" s="23">
        <f t="shared" ref="K76:N77" si="11">K80</f>
        <v>0</v>
      </c>
      <c r="L76" s="23">
        <f t="shared" si="11"/>
        <v>0</v>
      </c>
      <c r="M76" s="23">
        <f t="shared" si="11"/>
        <v>0</v>
      </c>
      <c r="N76" s="23">
        <f t="shared" si="11"/>
        <v>0</v>
      </c>
      <c r="O76" s="249"/>
    </row>
    <row r="77" spans="1:15" ht="35.25" customHeight="1" x14ac:dyDescent="0.25">
      <c r="A77" s="274"/>
      <c r="B77" s="152"/>
      <c r="C77" s="25" t="s">
        <v>23</v>
      </c>
      <c r="D77" s="25" t="s">
        <v>4</v>
      </c>
      <c r="E77" s="23">
        <f>F77+K77+L77+M77+N77</f>
        <v>0</v>
      </c>
      <c r="F77" s="118">
        <f>F81</f>
        <v>0</v>
      </c>
      <c r="G77" s="119"/>
      <c r="H77" s="119"/>
      <c r="I77" s="119"/>
      <c r="J77" s="119"/>
      <c r="K77" s="23">
        <f t="shared" si="11"/>
        <v>0</v>
      </c>
      <c r="L77" s="23">
        <f t="shared" si="11"/>
        <v>0</v>
      </c>
      <c r="M77" s="23">
        <f t="shared" si="11"/>
        <v>0</v>
      </c>
      <c r="N77" s="23">
        <f t="shared" si="11"/>
        <v>0</v>
      </c>
      <c r="O77" s="249"/>
    </row>
    <row r="78" spans="1:15" ht="34.5" customHeight="1" x14ac:dyDescent="0.25">
      <c r="A78" s="274"/>
      <c r="B78" s="152"/>
      <c r="C78" s="25" t="s">
        <v>23</v>
      </c>
      <c r="D78" s="25" t="s">
        <v>3</v>
      </c>
      <c r="E78" s="23">
        <f>F78+K78+L78+M78+N78</f>
        <v>1531701.9920000001</v>
      </c>
      <c r="F78" s="118">
        <f>F82+F89</f>
        <v>312901.99199999997</v>
      </c>
      <c r="G78" s="119"/>
      <c r="H78" s="119"/>
      <c r="I78" s="119"/>
      <c r="J78" s="119"/>
      <c r="K78" s="23">
        <f>K82+K96+K86</f>
        <v>304700</v>
      </c>
      <c r="L78" s="23">
        <f>L82+L96+L86</f>
        <v>304700</v>
      </c>
      <c r="M78" s="23">
        <f>M82+M96+M86</f>
        <v>304700</v>
      </c>
      <c r="N78" s="23">
        <f>N82+N96+N86</f>
        <v>304700</v>
      </c>
      <c r="O78" s="249"/>
    </row>
    <row r="79" spans="1:15" ht="25.5" customHeight="1" x14ac:dyDescent="0.25">
      <c r="A79" s="104" t="s">
        <v>11</v>
      </c>
      <c r="B79" s="105" t="s">
        <v>28</v>
      </c>
      <c r="C79" s="26" t="s">
        <v>23</v>
      </c>
      <c r="D79" s="27" t="s">
        <v>5</v>
      </c>
      <c r="E79" s="5">
        <f t="shared" ref="E79:N79" si="12">E80+E81+E82</f>
        <v>1473500</v>
      </c>
      <c r="F79" s="108">
        <f>F80+F81+F82</f>
        <v>294700</v>
      </c>
      <c r="G79" s="109"/>
      <c r="H79" s="109"/>
      <c r="I79" s="109"/>
      <c r="J79" s="110"/>
      <c r="K79" s="5">
        <f t="shared" si="12"/>
        <v>294700</v>
      </c>
      <c r="L79" s="5">
        <f t="shared" si="12"/>
        <v>294700</v>
      </c>
      <c r="M79" s="5">
        <f t="shared" si="12"/>
        <v>294700</v>
      </c>
      <c r="N79" s="5">
        <f t="shared" si="12"/>
        <v>294700</v>
      </c>
      <c r="O79" s="162" t="s">
        <v>14</v>
      </c>
    </row>
    <row r="80" spans="1:15" ht="31.5" customHeight="1" x14ac:dyDescent="0.25">
      <c r="A80" s="135"/>
      <c r="B80" s="136"/>
      <c r="C80" s="26" t="s">
        <v>23</v>
      </c>
      <c r="D80" s="26" t="s">
        <v>6</v>
      </c>
      <c r="E80" s="5">
        <f>F80+K80+L80+M80+N80</f>
        <v>0</v>
      </c>
      <c r="F80" s="108">
        <v>0</v>
      </c>
      <c r="G80" s="109"/>
      <c r="H80" s="109"/>
      <c r="I80" s="109"/>
      <c r="J80" s="110"/>
      <c r="K80" s="5">
        <v>0</v>
      </c>
      <c r="L80" s="5">
        <v>0</v>
      </c>
      <c r="M80" s="5">
        <v>0</v>
      </c>
      <c r="N80" s="5">
        <v>0</v>
      </c>
      <c r="O80" s="215"/>
    </row>
    <row r="81" spans="1:15" ht="30.75" customHeight="1" x14ac:dyDescent="0.25">
      <c r="A81" s="135"/>
      <c r="B81" s="136"/>
      <c r="C81" s="26" t="s">
        <v>23</v>
      </c>
      <c r="D81" s="26" t="s">
        <v>4</v>
      </c>
      <c r="E81" s="5">
        <f>F81+K81+L81+M81+N81</f>
        <v>0</v>
      </c>
      <c r="F81" s="108">
        <v>0</v>
      </c>
      <c r="G81" s="109"/>
      <c r="H81" s="109"/>
      <c r="I81" s="109"/>
      <c r="J81" s="110"/>
      <c r="K81" s="5">
        <v>0</v>
      </c>
      <c r="L81" s="5">
        <v>0</v>
      </c>
      <c r="M81" s="5">
        <v>0</v>
      </c>
      <c r="N81" s="5">
        <v>0</v>
      </c>
      <c r="O81" s="215"/>
    </row>
    <row r="82" spans="1:15" ht="42" customHeight="1" x14ac:dyDescent="0.25">
      <c r="A82" s="135"/>
      <c r="B82" s="239"/>
      <c r="C82" s="26" t="s">
        <v>23</v>
      </c>
      <c r="D82" s="26" t="s">
        <v>3</v>
      </c>
      <c r="E82" s="5">
        <f>F82+K82+L82+M82+N82</f>
        <v>1473500</v>
      </c>
      <c r="F82" s="108">
        <v>294700</v>
      </c>
      <c r="G82" s="109"/>
      <c r="H82" s="109"/>
      <c r="I82" s="109"/>
      <c r="J82" s="110"/>
      <c r="K82" s="5">
        <v>294700</v>
      </c>
      <c r="L82" s="5">
        <v>294700</v>
      </c>
      <c r="M82" s="5">
        <v>294700</v>
      </c>
      <c r="N82" s="5">
        <v>294700</v>
      </c>
      <c r="O82" s="216"/>
    </row>
    <row r="83" spans="1:15" ht="27" customHeight="1" x14ac:dyDescent="0.25">
      <c r="A83" s="99"/>
      <c r="B83" s="169" t="s">
        <v>53</v>
      </c>
      <c r="C83" s="129" t="s">
        <v>52</v>
      </c>
      <c r="D83" s="129" t="s">
        <v>52</v>
      </c>
      <c r="E83" s="101" t="s">
        <v>49</v>
      </c>
      <c r="F83" s="101" t="s">
        <v>50</v>
      </c>
      <c r="G83" s="108" t="s">
        <v>51</v>
      </c>
      <c r="H83" s="109"/>
      <c r="I83" s="109"/>
      <c r="J83" s="110"/>
      <c r="K83" s="101" t="s">
        <v>16</v>
      </c>
      <c r="L83" s="101" t="s">
        <v>20</v>
      </c>
      <c r="M83" s="101" t="s">
        <v>21</v>
      </c>
      <c r="N83" s="101" t="s">
        <v>22</v>
      </c>
      <c r="O83" s="162" t="s">
        <v>52</v>
      </c>
    </row>
    <row r="84" spans="1:15" ht="17.25" customHeight="1" x14ac:dyDescent="0.25">
      <c r="A84" s="99"/>
      <c r="B84" s="170"/>
      <c r="C84" s="99"/>
      <c r="D84" s="99"/>
      <c r="E84" s="100"/>
      <c r="F84" s="100"/>
      <c r="G84" s="5" t="s">
        <v>45</v>
      </c>
      <c r="H84" s="5" t="s">
        <v>46</v>
      </c>
      <c r="I84" s="5" t="s">
        <v>47</v>
      </c>
      <c r="J84" s="5" t="s">
        <v>48</v>
      </c>
      <c r="K84" s="100"/>
      <c r="L84" s="100"/>
      <c r="M84" s="100"/>
      <c r="N84" s="100"/>
      <c r="O84" s="99"/>
    </row>
    <row r="85" spans="1:15" ht="24.75" customHeight="1" x14ac:dyDescent="0.25">
      <c r="A85" s="100"/>
      <c r="B85" s="171"/>
      <c r="C85" s="100"/>
      <c r="D85" s="100"/>
      <c r="E85" s="29" t="s">
        <v>54</v>
      </c>
      <c r="F85" s="29">
        <v>100</v>
      </c>
      <c r="G85" s="29">
        <v>25</v>
      </c>
      <c r="H85" s="29">
        <v>25</v>
      </c>
      <c r="I85" s="29">
        <v>25</v>
      </c>
      <c r="J85" s="29">
        <v>25</v>
      </c>
      <c r="K85" s="29" t="s">
        <v>54</v>
      </c>
      <c r="L85" s="29" t="s">
        <v>54</v>
      </c>
      <c r="M85" s="29" t="s">
        <v>54</v>
      </c>
      <c r="N85" s="29" t="s">
        <v>54</v>
      </c>
      <c r="O85" s="100"/>
    </row>
    <row r="86" spans="1:15" ht="20.25" customHeight="1" x14ac:dyDescent="0.25">
      <c r="A86" s="104" t="s">
        <v>82</v>
      </c>
      <c r="B86" s="105" t="s">
        <v>29</v>
      </c>
      <c r="C86" s="26" t="s">
        <v>23</v>
      </c>
      <c r="D86" s="27" t="s">
        <v>5</v>
      </c>
      <c r="E86" s="5">
        <f t="shared" ref="E86:N86" si="13">E87+E88+E89</f>
        <v>58201.991999999998</v>
      </c>
      <c r="F86" s="108">
        <f>F87+F88+F89</f>
        <v>18201.991999999998</v>
      </c>
      <c r="G86" s="109"/>
      <c r="H86" s="109"/>
      <c r="I86" s="109"/>
      <c r="J86" s="110"/>
      <c r="K86" s="5">
        <f t="shared" si="13"/>
        <v>10000</v>
      </c>
      <c r="L86" s="5">
        <f t="shared" si="13"/>
        <v>10000</v>
      </c>
      <c r="M86" s="5">
        <f t="shared" si="13"/>
        <v>10000</v>
      </c>
      <c r="N86" s="5">
        <f t="shared" si="13"/>
        <v>10000</v>
      </c>
      <c r="O86" s="162" t="s">
        <v>14</v>
      </c>
    </row>
    <row r="87" spans="1:15" ht="27" customHeight="1" x14ac:dyDescent="0.25">
      <c r="A87" s="135"/>
      <c r="B87" s="136"/>
      <c r="C87" s="26" t="s">
        <v>23</v>
      </c>
      <c r="D87" s="26" t="s">
        <v>6</v>
      </c>
      <c r="E87" s="5">
        <f>F87+K87+L87+M87+N87</f>
        <v>0</v>
      </c>
      <c r="F87" s="108">
        <v>0</v>
      </c>
      <c r="G87" s="109"/>
      <c r="H87" s="109"/>
      <c r="I87" s="109"/>
      <c r="J87" s="110"/>
      <c r="K87" s="5">
        <v>0</v>
      </c>
      <c r="L87" s="5">
        <v>0</v>
      </c>
      <c r="M87" s="5">
        <v>0</v>
      </c>
      <c r="N87" s="5">
        <v>0</v>
      </c>
      <c r="O87" s="215"/>
    </row>
    <row r="88" spans="1:15" ht="28.5" customHeight="1" x14ac:dyDescent="0.25">
      <c r="A88" s="135"/>
      <c r="B88" s="136"/>
      <c r="C88" s="26" t="s">
        <v>23</v>
      </c>
      <c r="D88" s="26" t="s">
        <v>4</v>
      </c>
      <c r="E88" s="5">
        <f>F88+K88+L88+M88+N88</f>
        <v>0</v>
      </c>
      <c r="F88" s="108">
        <v>0</v>
      </c>
      <c r="G88" s="109"/>
      <c r="H88" s="109"/>
      <c r="I88" s="109"/>
      <c r="J88" s="110"/>
      <c r="K88" s="5">
        <v>0</v>
      </c>
      <c r="L88" s="5">
        <v>0</v>
      </c>
      <c r="M88" s="5">
        <v>0</v>
      </c>
      <c r="N88" s="5">
        <v>0</v>
      </c>
      <c r="O88" s="215"/>
    </row>
    <row r="89" spans="1:15" ht="32.25" customHeight="1" x14ac:dyDescent="0.25">
      <c r="A89" s="135"/>
      <c r="B89" s="137"/>
      <c r="C89" s="26" t="s">
        <v>23</v>
      </c>
      <c r="D89" s="26" t="s">
        <v>3</v>
      </c>
      <c r="E89" s="5">
        <f>F89+K89+L89+M89+N89</f>
        <v>58201.991999999998</v>
      </c>
      <c r="F89" s="297">
        <f>10000+11450.992-5960+2971-260</f>
        <v>18201.991999999998</v>
      </c>
      <c r="G89" s="298"/>
      <c r="H89" s="298"/>
      <c r="I89" s="298"/>
      <c r="J89" s="299"/>
      <c r="K89" s="5">
        <v>10000</v>
      </c>
      <c r="L89" s="5">
        <v>10000</v>
      </c>
      <c r="M89" s="5">
        <v>10000</v>
      </c>
      <c r="N89" s="5">
        <v>10000</v>
      </c>
      <c r="O89" s="216"/>
    </row>
    <row r="90" spans="1:15" ht="36" customHeight="1" x14ac:dyDescent="0.25">
      <c r="A90" s="99"/>
      <c r="B90" s="105" t="s">
        <v>58</v>
      </c>
      <c r="C90" s="129" t="s">
        <v>52</v>
      </c>
      <c r="D90" s="129" t="s">
        <v>52</v>
      </c>
      <c r="E90" s="101" t="s">
        <v>49</v>
      </c>
      <c r="F90" s="101" t="s">
        <v>50</v>
      </c>
      <c r="G90" s="108" t="s">
        <v>51</v>
      </c>
      <c r="H90" s="112"/>
      <c r="I90" s="112"/>
      <c r="J90" s="113"/>
      <c r="K90" s="101" t="s">
        <v>16</v>
      </c>
      <c r="L90" s="101" t="s">
        <v>20</v>
      </c>
      <c r="M90" s="101" t="s">
        <v>21</v>
      </c>
      <c r="N90" s="101" t="s">
        <v>22</v>
      </c>
      <c r="O90" s="162" t="s">
        <v>52</v>
      </c>
    </row>
    <row r="91" spans="1:15" ht="19.5" customHeight="1" x14ac:dyDescent="0.25">
      <c r="A91" s="99"/>
      <c r="B91" s="106"/>
      <c r="C91" s="98"/>
      <c r="D91" s="98"/>
      <c r="E91" s="102"/>
      <c r="F91" s="102"/>
      <c r="G91" s="5" t="s">
        <v>45</v>
      </c>
      <c r="H91" s="5" t="s">
        <v>46</v>
      </c>
      <c r="I91" s="5" t="s">
        <v>47</v>
      </c>
      <c r="J91" s="5" t="s">
        <v>48</v>
      </c>
      <c r="K91" s="102"/>
      <c r="L91" s="102"/>
      <c r="M91" s="102"/>
      <c r="N91" s="102"/>
      <c r="O91" s="99"/>
    </row>
    <row r="92" spans="1:15" ht="26.25" customHeight="1" x14ac:dyDescent="0.25">
      <c r="A92" s="100"/>
      <c r="B92" s="107"/>
      <c r="C92" s="102"/>
      <c r="D92" s="102"/>
      <c r="E92" s="29" t="s">
        <v>62</v>
      </c>
      <c r="F92" s="29" t="s">
        <v>61</v>
      </c>
      <c r="G92" s="29" t="s">
        <v>59</v>
      </c>
      <c r="H92" s="29" t="s">
        <v>60</v>
      </c>
      <c r="I92" s="29" t="s">
        <v>27</v>
      </c>
      <c r="J92" s="29" t="s">
        <v>60</v>
      </c>
      <c r="K92" s="29" t="s">
        <v>61</v>
      </c>
      <c r="L92" s="29" t="s">
        <v>61</v>
      </c>
      <c r="M92" s="29" t="s">
        <v>61</v>
      </c>
      <c r="N92" s="29" t="s">
        <v>61</v>
      </c>
      <c r="O92" s="100"/>
    </row>
    <row r="93" spans="1:15" ht="21" customHeight="1" x14ac:dyDescent="0.25">
      <c r="A93" s="104" t="s">
        <v>83</v>
      </c>
      <c r="B93" s="252" t="s">
        <v>30</v>
      </c>
      <c r="C93" s="31" t="s">
        <v>23</v>
      </c>
      <c r="D93" s="25" t="s">
        <v>5</v>
      </c>
      <c r="E93" s="23">
        <f t="shared" ref="E93:N93" si="14">E94+E95+E96</f>
        <v>260</v>
      </c>
      <c r="F93" s="111">
        <f>F94+F95+F96</f>
        <v>57987.369999999995</v>
      </c>
      <c r="G93" s="109"/>
      <c r="H93" s="109"/>
      <c r="I93" s="109"/>
      <c r="J93" s="110"/>
      <c r="K93" s="23">
        <f t="shared" si="14"/>
        <v>0</v>
      </c>
      <c r="L93" s="23">
        <f t="shared" si="14"/>
        <v>0</v>
      </c>
      <c r="M93" s="23">
        <f t="shared" si="14"/>
        <v>0</v>
      </c>
      <c r="N93" s="23">
        <f t="shared" si="14"/>
        <v>0</v>
      </c>
      <c r="O93" s="217" t="s">
        <v>52</v>
      </c>
    </row>
    <row r="94" spans="1:15" ht="48" customHeight="1" x14ac:dyDescent="0.25">
      <c r="A94" s="135"/>
      <c r="B94" s="253"/>
      <c r="C94" s="31" t="s">
        <v>23</v>
      </c>
      <c r="D94" s="31" t="s">
        <v>6</v>
      </c>
      <c r="E94" s="23">
        <f>F94+K94+L94+M94+N94</f>
        <v>0</v>
      </c>
      <c r="F94" s="111">
        <f>F98+F105</f>
        <v>0</v>
      </c>
      <c r="G94" s="109"/>
      <c r="H94" s="109"/>
      <c r="I94" s="109"/>
      <c r="J94" s="110"/>
      <c r="K94" s="23">
        <f t="shared" ref="K94:N96" si="15">K98</f>
        <v>0</v>
      </c>
      <c r="L94" s="23">
        <f t="shared" si="15"/>
        <v>0</v>
      </c>
      <c r="M94" s="23">
        <f t="shared" si="15"/>
        <v>0</v>
      </c>
      <c r="N94" s="23">
        <f t="shared" si="15"/>
        <v>0</v>
      </c>
      <c r="O94" s="295"/>
    </row>
    <row r="95" spans="1:15" ht="43.5" customHeight="1" x14ac:dyDescent="0.25">
      <c r="A95" s="135"/>
      <c r="B95" s="253"/>
      <c r="C95" s="31" t="s">
        <v>23</v>
      </c>
      <c r="D95" s="31" t="s">
        <v>4</v>
      </c>
      <c r="E95" s="23">
        <f>F95+K95+L95+M95+N95</f>
        <v>0</v>
      </c>
      <c r="F95" s="111">
        <f>F99+F106</f>
        <v>0</v>
      </c>
      <c r="G95" s="109"/>
      <c r="H95" s="109"/>
      <c r="I95" s="109"/>
      <c r="J95" s="110"/>
      <c r="K95" s="23">
        <f t="shared" si="15"/>
        <v>0</v>
      </c>
      <c r="L95" s="23">
        <f t="shared" si="15"/>
        <v>0</v>
      </c>
      <c r="M95" s="23">
        <f t="shared" si="15"/>
        <v>0</v>
      </c>
      <c r="N95" s="23">
        <f t="shared" si="15"/>
        <v>0</v>
      </c>
      <c r="O95" s="295"/>
    </row>
    <row r="96" spans="1:15" ht="44.25" customHeight="1" x14ac:dyDescent="0.25">
      <c r="A96" s="265"/>
      <c r="B96" s="254"/>
      <c r="C96" s="31" t="s">
        <v>23</v>
      </c>
      <c r="D96" s="31" t="s">
        <v>3</v>
      </c>
      <c r="E96" s="23">
        <f>E100</f>
        <v>260</v>
      </c>
      <c r="F96" s="111">
        <f>F100+F107+F114</f>
        <v>57987.369999999995</v>
      </c>
      <c r="G96" s="109"/>
      <c r="H96" s="109"/>
      <c r="I96" s="109"/>
      <c r="J96" s="110"/>
      <c r="K96" s="23">
        <f t="shared" si="15"/>
        <v>0</v>
      </c>
      <c r="L96" s="23">
        <f t="shared" si="15"/>
        <v>0</v>
      </c>
      <c r="M96" s="23">
        <f t="shared" si="15"/>
        <v>0</v>
      </c>
      <c r="N96" s="23">
        <f t="shared" si="15"/>
        <v>0</v>
      </c>
      <c r="O96" s="296"/>
    </row>
    <row r="97" spans="1:15" ht="22.5" customHeight="1" x14ac:dyDescent="0.25">
      <c r="A97" s="104" t="s">
        <v>119</v>
      </c>
      <c r="B97" s="105" t="s">
        <v>31</v>
      </c>
      <c r="C97" s="42" t="s">
        <v>23</v>
      </c>
      <c r="D97" s="46" t="s">
        <v>5</v>
      </c>
      <c r="E97" s="5">
        <f t="shared" ref="E97:N97" si="16">E98+E99+E100</f>
        <v>260</v>
      </c>
      <c r="F97" s="108">
        <f>F98+F99+F100</f>
        <v>260</v>
      </c>
      <c r="G97" s="131"/>
      <c r="H97" s="131"/>
      <c r="I97" s="131"/>
      <c r="J97" s="132"/>
      <c r="K97" s="5">
        <f t="shared" si="16"/>
        <v>0</v>
      </c>
      <c r="L97" s="5">
        <f t="shared" si="16"/>
        <v>0</v>
      </c>
      <c r="M97" s="5">
        <f t="shared" si="16"/>
        <v>0</v>
      </c>
      <c r="N97" s="5">
        <f t="shared" si="16"/>
        <v>0</v>
      </c>
      <c r="O97" s="162" t="s">
        <v>14</v>
      </c>
    </row>
    <row r="98" spans="1:15" ht="22.5" customHeight="1" x14ac:dyDescent="0.25">
      <c r="A98" s="98"/>
      <c r="B98" s="106"/>
      <c r="C98" s="42" t="s">
        <v>23</v>
      </c>
      <c r="D98" s="42" t="s">
        <v>6</v>
      </c>
      <c r="E98" s="5">
        <v>0</v>
      </c>
      <c r="F98" s="108">
        <v>0</v>
      </c>
      <c r="G98" s="131"/>
      <c r="H98" s="131"/>
      <c r="I98" s="131"/>
      <c r="J98" s="132"/>
      <c r="K98" s="5">
        <v>0</v>
      </c>
      <c r="L98" s="5">
        <v>0</v>
      </c>
      <c r="M98" s="5">
        <v>0</v>
      </c>
      <c r="N98" s="5">
        <v>0</v>
      </c>
      <c r="O98" s="215"/>
    </row>
    <row r="99" spans="1:15" ht="25.5" customHeight="1" x14ac:dyDescent="0.25">
      <c r="A99" s="98"/>
      <c r="B99" s="106"/>
      <c r="C99" s="42" t="s">
        <v>23</v>
      </c>
      <c r="D99" s="42" t="s">
        <v>4</v>
      </c>
      <c r="E99" s="5">
        <v>0</v>
      </c>
      <c r="F99" s="108">
        <v>0</v>
      </c>
      <c r="G99" s="131"/>
      <c r="H99" s="131"/>
      <c r="I99" s="131"/>
      <c r="J99" s="132"/>
      <c r="K99" s="5">
        <v>0</v>
      </c>
      <c r="L99" s="5">
        <v>0</v>
      </c>
      <c r="M99" s="5">
        <v>0</v>
      </c>
      <c r="N99" s="5">
        <v>0</v>
      </c>
      <c r="O99" s="215"/>
    </row>
    <row r="100" spans="1:15" ht="28.5" customHeight="1" x14ac:dyDescent="0.25">
      <c r="A100" s="98"/>
      <c r="B100" s="107"/>
      <c r="C100" s="42" t="s">
        <v>23</v>
      </c>
      <c r="D100" s="42" t="s">
        <v>3</v>
      </c>
      <c r="E100" s="5">
        <f>F100+K100+L100++M100+N100</f>
        <v>260</v>
      </c>
      <c r="F100" s="108">
        <v>260</v>
      </c>
      <c r="G100" s="133"/>
      <c r="H100" s="133"/>
      <c r="I100" s="133"/>
      <c r="J100" s="134"/>
      <c r="K100" s="5">
        <v>0</v>
      </c>
      <c r="L100" s="5">
        <v>0</v>
      </c>
      <c r="M100" s="5">
        <v>0</v>
      </c>
      <c r="N100" s="5">
        <v>0</v>
      </c>
      <c r="O100" s="216"/>
    </row>
    <row r="101" spans="1:15" ht="23.25" customHeight="1" x14ac:dyDescent="0.25">
      <c r="A101" s="121"/>
      <c r="B101" s="105" t="s">
        <v>120</v>
      </c>
      <c r="C101" s="129" t="s">
        <v>52</v>
      </c>
      <c r="D101" s="129" t="s">
        <v>52</v>
      </c>
      <c r="E101" s="101" t="s">
        <v>49</v>
      </c>
      <c r="F101" s="101" t="s">
        <v>50</v>
      </c>
      <c r="G101" s="108" t="s">
        <v>51</v>
      </c>
      <c r="H101" s="133"/>
      <c r="I101" s="133"/>
      <c r="J101" s="134"/>
      <c r="K101" s="101" t="s">
        <v>16</v>
      </c>
      <c r="L101" s="101" t="s">
        <v>20</v>
      </c>
      <c r="M101" s="101" t="s">
        <v>21</v>
      </c>
      <c r="N101" s="101" t="s">
        <v>22</v>
      </c>
      <c r="O101" s="44"/>
    </row>
    <row r="102" spans="1:15" ht="21" customHeight="1" x14ac:dyDescent="0.25">
      <c r="A102" s="121"/>
      <c r="B102" s="127"/>
      <c r="C102" s="130"/>
      <c r="D102" s="130"/>
      <c r="E102" s="126"/>
      <c r="F102" s="126"/>
      <c r="G102" s="5" t="s">
        <v>45</v>
      </c>
      <c r="H102" s="5" t="s">
        <v>46</v>
      </c>
      <c r="I102" s="5" t="s">
        <v>47</v>
      </c>
      <c r="J102" s="5" t="s">
        <v>48</v>
      </c>
      <c r="K102" s="126"/>
      <c r="L102" s="126"/>
      <c r="M102" s="126"/>
      <c r="N102" s="126"/>
      <c r="O102" s="44" t="s">
        <v>52</v>
      </c>
    </row>
    <row r="103" spans="1:15" ht="21.75" customHeight="1" x14ac:dyDescent="0.25">
      <c r="A103" s="122"/>
      <c r="B103" s="128"/>
      <c r="C103" s="126"/>
      <c r="D103" s="126"/>
      <c r="E103" s="47" t="s">
        <v>12</v>
      </c>
      <c r="F103" s="47" t="s">
        <v>12</v>
      </c>
      <c r="G103" s="47" t="s">
        <v>57</v>
      </c>
      <c r="H103" s="47" t="s">
        <v>12</v>
      </c>
      <c r="I103" s="47" t="s">
        <v>57</v>
      </c>
      <c r="J103" s="47" t="s">
        <v>57</v>
      </c>
      <c r="K103" s="47" t="s">
        <v>57</v>
      </c>
      <c r="L103" s="47" t="s">
        <v>57</v>
      </c>
      <c r="M103" s="47" t="s">
        <v>57</v>
      </c>
      <c r="N103" s="47" t="s">
        <v>57</v>
      </c>
      <c r="O103" s="44"/>
    </row>
    <row r="104" spans="1:15" ht="28.5" customHeight="1" x14ac:dyDescent="0.25">
      <c r="A104" s="97">
        <v>2.1</v>
      </c>
      <c r="B104" s="105" t="s">
        <v>32</v>
      </c>
      <c r="C104" s="26" t="s">
        <v>23</v>
      </c>
      <c r="D104" s="27" t="s">
        <v>5</v>
      </c>
      <c r="E104" s="5">
        <f>F104+K104+L104+M104+N104</f>
        <v>19727.37</v>
      </c>
      <c r="F104" s="108">
        <f>F105+F106+F107</f>
        <v>19727.37</v>
      </c>
      <c r="G104" s="109"/>
      <c r="H104" s="109"/>
      <c r="I104" s="109"/>
      <c r="J104" s="110"/>
      <c r="K104" s="5">
        <f>K105+K106+K107</f>
        <v>0</v>
      </c>
      <c r="L104" s="5">
        <f>L105+L106+L107</f>
        <v>0</v>
      </c>
      <c r="M104" s="5">
        <f>M105+M106+M107</f>
        <v>0</v>
      </c>
      <c r="N104" s="5">
        <f>N105+N106+N107</f>
        <v>0</v>
      </c>
      <c r="O104" s="162" t="s">
        <v>14</v>
      </c>
    </row>
    <row r="105" spans="1:15" ht="21.75" customHeight="1" x14ac:dyDescent="0.25">
      <c r="A105" s="103"/>
      <c r="B105" s="106"/>
      <c r="C105" s="26" t="s">
        <v>23</v>
      </c>
      <c r="D105" s="26" t="s">
        <v>6</v>
      </c>
      <c r="E105" s="5">
        <f>F105+K105+L105+M105+N105</f>
        <v>0</v>
      </c>
      <c r="F105" s="108">
        <v>0</v>
      </c>
      <c r="G105" s="109"/>
      <c r="H105" s="109"/>
      <c r="I105" s="109"/>
      <c r="J105" s="110"/>
      <c r="K105" s="5">
        <v>0</v>
      </c>
      <c r="L105" s="5">
        <v>0</v>
      </c>
      <c r="M105" s="5">
        <v>0</v>
      </c>
      <c r="N105" s="5">
        <v>0</v>
      </c>
      <c r="O105" s="215"/>
    </row>
    <row r="106" spans="1:15" ht="31.5" customHeight="1" x14ac:dyDescent="0.25">
      <c r="A106" s="103"/>
      <c r="B106" s="106"/>
      <c r="C106" s="26" t="s">
        <v>23</v>
      </c>
      <c r="D106" s="26" t="s">
        <v>4</v>
      </c>
      <c r="E106" s="5">
        <f>F106+K106+L106+M106+N106</f>
        <v>0</v>
      </c>
      <c r="F106" s="108">
        <v>0</v>
      </c>
      <c r="G106" s="109"/>
      <c r="H106" s="109"/>
      <c r="I106" s="109"/>
      <c r="J106" s="110"/>
      <c r="K106" s="5">
        <v>0</v>
      </c>
      <c r="L106" s="5">
        <v>0</v>
      </c>
      <c r="M106" s="5">
        <v>0</v>
      </c>
      <c r="N106" s="5">
        <v>0</v>
      </c>
      <c r="O106" s="215"/>
    </row>
    <row r="107" spans="1:15" ht="31.5" customHeight="1" x14ac:dyDescent="0.25">
      <c r="A107" s="103"/>
      <c r="B107" s="107"/>
      <c r="C107" s="26" t="s">
        <v>23</v>
      </c>
      <c r="D107" s="26" t="s">
        <v>3</v>
      </c>
      <c r="E107" s="5">
        <f>F107+K107+L107+M107+N107</f>
        <v>19727.37</v>
      </c>
      <c r="F107" s="108">
        <f>250+19477.37</f>
        <v>19727.37</v>
      </c>
      <c r="G107" s="109"/>
      <c r="H107" s="109"/>
      <c r="I107" s="109"/>
      <c r="J107" s="110"/>
      <c r="K107" s="5">
        <v>0</v>
      </c>
      <c r="L107" s="5">
        <v>0</v>
      </c>
      <c r="M107" s="5">
        <v>0</v>
      </c>
      <c r="N107" s="5">
        <v>0</v>
      </c>
      <c r="O107" s="216"/>
    </row>
    <row r="108" spans="1:15" ht="26.25" customHeight="1" x14ac:dyDescent="0.25">
      <c r="A108" s="99"/>
      <c r="B108" s="169" t="s">
        <v>66</v>
      </c>
      <c r="C108" s="129" t="s">
        <v>52</v>
      </c>
      <c r="D108" s="129" t="s">
        <v>52</v>
      </c>
      <c r="E108" s="101" t="s">
        <v>49</v>
      </c>
      <c r="F108" s="101" t="s">
        <v>50</v>
      </c>
      <c r="G108" s="108" t="s">
        <v>51</v>
      </c>
      <c r="H108" s="112"/>
      <c r="I108" s="112"/>
      <c r="J108" s="113"/>
      <c r="K108" s="101" t="s">
        <v>16</v>
      </c>
      <c r="L108" s="101" t="s">
        <v>20</v>
      </c>
      <c r="M108" s="101" t="s">
        <v>21</v>
      </c>
      <c r="N108" s="101" t="s">
        <v>22</v>
      </c>
      <c r="O108" s="162" t="s">
        <v>52</v>
      </c>
    </row>
    <row r="109" spans="1:15" ht="15" customHeight="1" x14ac:dyDescent="0.25">
      <c r="A109" s="99"/>
      <c r="B109" s="250"/>
      <c r="C109" s="98"/>
      <c r="D109" s="98"/>
      <c r="E109" s="102"/>
      <c r="F109" s="102"/>
      <c r="G109" s="5" t="s">
        <v>45</v>
      </c>
      <c r="H109" s="5" t="s">
        <v>46</v>
      </c>
      <c r="I109" s="5" t="s">
        <v>47</v>
      </c>
      <c r="J109" s="5" t="s">
        <v>48</v>
      </c>
      <c r="K109" s="102"/>
      <c r="L109" s="102"/>
      <c r="M109" s="102"/>
      <c r="N109" s="102"/>
      <c r="O109" s="99"/>
    </row>
    <row r="110" spans="1:15" ht="21" customHeight="1" x14ac:dyDescent="0.25">
      <c r="A110" s="100"/>
      <c r="B110" s="251"/>
      <c r="C110" s="102"/>
      <c r="D110" s="102"/>
      <c r="E110" s="29" t="s">
        <v>12</v>
      </c>
      <c r="F110" s="29" t="s">
        <v>12</v>
      </c>
      <c r="G110" s="29" t="s">
        <v>57</v>
      </c>
      <c r="H110" s="29" t="s">
        <v>57</v>
      </c>
      <c r="I110" s="29" t="s">
        <v>57</v>
      </c>
      <c r="J110" s="29" t="s">
        <v>12</v>
      </c>
      <c r="K110" s="29" t="s">
        <v>57</v>
      </c>
      <c r="L110" s="29" t="s">
        <v>57</v>
      </c>
      <c r="M110" s="29" t="s">
        <v>57</v>
      </c>
      <c r="N110" s="29" t="s">
        <v>57</v>
      </c>
      <c r="O110" s="100"/>
    </row>
    <row r="111" spans="1:15" ht="21" customHeight="1" x14ac:dyDescent="0.25">
      <c r="A111" s="104" t="s">
        <v>84</v>
      </c>
      <c r="B111" s="105" t="s">
        <v>67</v>
      </c>
      <c r="C111" s="26" t="s">
        <v>23</v>
      </c>
      <c r="D111" s="27" t="s">
        <v>5</v>
      </c>
      <c r="E111" s="5">
        <f>E112+E113+E114</f>
        <v>38000</v>
      </c>
      <c r="F111" s="108">
        <f>F112+F113+F114</f>
        <v>38000</v>
      </c>
      <c r="G111" s="112"/>
      <c r="H111" s="112"/>
      <c r="I111" s="112"/>
      <c r="J111" s="113"/>
      <c r="K111" s="5">
        <f>K112+K113+K114</f>
        <v>0</v>
      </c>
      <c r="L111" s="5">
        <f>L112+L113+L114</f>
        <v>0</v>
      </c>
      <c r="M111" s="5">
        <f>M112+M113+M114</f>
        <v>0</v>
      </c>
      <c r="N111" s="5">
        <f>N112+N113+N114</f>
        <v>0</v>
      </c>
      <c r="O111" s="162" t="s">
        <v>14</v>
      </c>
    </row>
    <row r="112" spans="1:15" ht="24.75" customHeight="1" x14ac:dyDescent="0.25">
      <c r="A112" s="98"/>
      <c r="B112" s="106"/>
      <c r="C112" s="26" t="s">
        <v>23</v>
      </c>
      <c r="D112" s="26" t="s">
        <v>6</v>
      </c>
      <c r="E112" s="5">
        <v>0</v>
      </c>
      <c r="F112" s="108">
        <v>0</v>
      </c>
      <c r="G112" s="112"/>
      <c r="H112" s="112"/>
      <c r="I112" s="112"/>
      <c r="J112" s="113"/>
      <c r="K112" s="5">
        <v>0</v>
      </c>
      <c r="L112" s="5">
        <v>0</v>
      </c>
      <c r="M112" s="5">
        <v>0</v>
      </c>
      <c r="N112" s="5">
        <v>0</v>
      </c>
      <c r="O112" s="215"/>
    </row>
    <row r="113" spans="1:15" ht="29.25" customHeight="1" x14ac:dyDescent="0.25">
      <c r="A113" s="98"/>
      <c r="B113" s="106"/>
      <c r="C113" s="26" t="s">
        <v>23</v>
      </c>
      <c r="D113" s="26" t="s">
        <v>4</v>
      </c>
      <c r="E113" s="5">
        <v>0</v>
      </c>
      <c r="F113" s="108">
        <v>0</v>
      </c>
      <c r="G113" s="112"/>
      <c r="H113" s="112"/>
      <c r="I113" s="112"/>
      <c r="J113" s="113"/>
      <c r="K113" s="5">
        <v>0</v>
      </c>
      <c r="L113" s="5">
        <v>0</v>
      </c>
      <c r="M113" s="5">
        <v>0</v>
      </c>
      <c r="N113" s="5">
        <v>0</v>
      </c>
      <c r="O113" s="215"/>
    </row>
    <row r="114" spans="1:15" ht="31.5" customHeight="1" x14ac:dyDescent="0.25">
      <c r="A114" s="98"/>
      <c r="B114" s="107"/>
      <c r="C114" s="26" t="s">
        <v>23</v>
      </c>
      <c r="D114" s="26" t="s">
        <v>3</v>
      </c>
      <c r="E114" s="5">
        <f>F114</f>
        <v>38000</v>
      </c>
      <c r="F114" s="108">
        <f>18000+20000</f>
        <v>38000</v>
      </c>
      <c r="G114" s="112"/>
      <c r="H114" s="112"/>
      <c r="I114" s="112"/>
      <c r="J114" s="113"/>
      <c r="K114" s="5">
        <v>0</v>
      </c>
      <c r="L114" s="5">
        <v>0</v>
      </c>
      <c r="M114" s="5">
        <v>0</v>
      </c>
      <c r="N114" s="5">
        <v>0</v>
      </c>
      <c r="O114" s="216"/>
    </row>
    <row r="115" spans="1:15" ht="30" customHeight="1" x14ac:dyDescent="0.25">
      <c r="A115" s="99"/>
      <c r="B115" s="105" t="s">
        <v>68</v>
      </c>
      <c r="C115" s="129" t="s">
        <v>52</v>
      </c>
      <c r="D115" s="129" t="s">
        <v>52</v>
      </c>
      <c r="E115" s="101" t="s">
        <v>49</v>
      </c>
      <c r="F115" s="101" t="s">
        <v>50</v>
      </c>
      <c r="G115" s="108" t="s">
        <v>51</v>
      </c>
      <c r="H115" s="112"/>
      <c r="I115" s="112"/>
      <c r="J115" s="113"/>
      <c r="K115" s="101" t="s">
        <v>16</v>
      </c>
      <c r="L115" s="101" t="s">
        <v>20</v>
      </c>
      <c r="M115" s="101" t="s">
        <v>21</v>
      </c>
      <c r="N115" s="101" t="s">
        <v>22</v>
      </c>
      <c r="O115" s="162" t="s">
        <v>52</v>
      </c>
    </row>
    <row r="116" spans="1:15" ht="19.5" customHeight="1" x14ac:dyDescent="0.25">
      <c r="A116" s="99"/>
      <c r="B116" s="284"/>
      <c r="C116" s="98"/>
      <c r="D116" s="98"/>
      <c r="E116" s="102"/>
      <c r="F116" s="102"/>
      <c r="G116" s="5" t="s">
        <v>45</v>
      </c>
      <c r="H116" s="5" t="s">
        <v>46</v>
      </c>
      <c r="I116" s="5" t="s">
        <v>47</v>
      </c>
      <c r="J116" s="5" t="s">
        <v>48</v>
      </c>
      <c r="K116" s="102"/>
      <c r="L116" s="102"/>
      <c r="M116" s="102"/>
      <c r="N116" s="102"/>
      <c r="O116" s="99"/>
    </row>
    <row r="117" spans="1:15" ht="18.75" customHeight="1" x14ac:dyDescent="0.25">
      <c r="A117" s="100"/>
      <c r="B117" s="285"/>
      <c r="C117" s="102"/>
      <c r="D117" s="102"/>
      <c r="E117" s="29" t="s">
        <v>12</v>
      </c>
      <c r="F117" s="29" t="s">
        <v>12</v>
      </c>
      <c r="G117" s="29" t="s">
        <v>57</v>
      </c>
      <c r="H117" s="29" t="s">
        <v>57</v>
      </c>
      <c r="I117" s="29" t="s">
        <v>57</v>
      </c>
      <c r="J117" s="29" t="s">
        <v>12</v>
      </c>
      <c r="K117" s="29" t="s">
        <v>57</v>
      </c>
      <c r="L117" s="29" t="s">
        <v>57</v>
      </c>
      <c r="M117" s="29" t="s">
        <v>57</v>
      </c>
      <c r="N117" s="29" t="s">
        <v>57</v>
      </c>
      <c r="O117" s="100"/>
    </row>
    <row r="118" spans="1:15" ht="25.5" customHeight="1" x14ac:dyDescent="0.25">
      <c r="A118" s="180">
        <v>3</v>
      </c>
      <c r="B118" s="201" t="s">
        <v>33</v>
      </c>
      <c r="C118" s="31" t="s">
        <v>23</v>
      </c>
      <c r="D118" s="25" t="s">
        <v>5</v>
      </c>
      <c r="E118" s="23">
        <f t="shared" ref="E118:N118" si="17">E119+E120+E121</f>
        <v>519726.342</v>
      </c>
      <c r="F118" s="111">
        <f>F119+F120+F121</f>
        <v>141544.342</v>
      </c>
      <c r="G118" s="109"/>
      <c r="H118" s="109"/>
      <c r="I118" s="109"/>
      <c r="J118" s="110"/>
      <c r="K118" s="23">
        <f t="shared" si="17"/>
        <v>94545.5</v>
      </c>
      <c r="L118" s="23">
        <f t="shared" si="17"/>
        <v>94545.5</v>
      </c>
      <c r="M118" s="23">
        <f t="shared" si="17"/>
        <v>94545.5</v>
      </c>
      <c r="N118" s="23">
        <f t="shared" si="17"/>
        <v>94545.5</v>
      </c>
      <c r="O118" s="162" t="s">
        <v>14</v>
      </c>
    </row>
    <row r="119" spans="1:15" ht="28.5" customHeight="1" x14ac:dyDescent="0.25">
      <c r="A119" s="199"/>
      <c r="B119" s="202"/>
      <c r="C119" s="31" t="s">
        <v>23</v>
      </c>
      <c r="D119" s="31" t="s">
        <v>6</v>
      </c>
      <c r="E119" s="23">
        <f>F119+K119+L119+M119+N119</f>
        <v>0</v>
      </c>
      <c r="F119" s="111">
        <f>F123+F130</f>
        <v>0</v>
      </c>
      <c r="G119" s="109"/>
      <c r="H119" s="109"/>
      <c r="I119" s="109"/>
      <c r="J119" s="110"/>
      <c r="K119" s="23">
        <f t="shared" ref="K119:N121" si="18">K123+K130</f>
        <v>0</v>
      </c>
      <c r="L119" s="23">
        <f t="shared" si="18"/>
        <v>0</v>
      </c>
      <c r="M119" s="23">
        <f t="shared" si="18"/>
        <v>0</v>
      </c>
      <c r="N119" s="23">
        <f t="shared" si="18"/>
        <v>0</v>
      </c>
      <c r="O119" s="215"/>
    </row>
    <row r="120" spans="1:15" ht="28.5" customHeight="1" x14ac:dyDescent="0.25">
      <c r="A120" s="199"/>
      <c r="B120" s="202"/>
      <c r="C120" s="31" t="s">
        <v>23</v>
      </c>
      <c r="D120" s="31" t="s">
        <v>4</v>
      </c>
      <c r="E120" s="23">
        <f>F120+K120+L120+M120+N120</f>
        <v>0</v>
      </c>
      <c r="F120" s="111">
        <f>F124+F131</f>
        <v>0</v>
      </c>
      <c r="G120" s="109"/>
      <c r="H120" s="109"/>
      <c r="I120" s="109"/>
      <c r="J120" s="110"/>
      <c r="K120" s="23">
        <f t="shared" si="18"/>
        <v>0</v>
      </c>
      <c r="L120" s="23">
        <f t="shared" si="18"/>
        <v>0</v>
      </c>
      <c r="M120" s="23">
        <f t="shared" si="18"/>
        <v>0</v>
      </c>
      <c r="N120" s="23">
        <f t="shared" si="18"/>
        <v>0</v>
      </c>
      <c r="O120" s="215"/>
    </row>
    <row r="121" spans="1:15" ht="33" customHeight="1" x14ac:dyDescent="0.25">
      <c r="A121" s="200"/>
      <c r="B121" s="203"/>
      <c r="C121" s="31" t="s">
        <v>23</v>
      </c>
      <c r="D121" s="31" t="s">
        <v>3</v>
      </c>
      <c r="E121" s="23">
        <f>F121+K121+L121+M121+N121</f>
        <v>519726.342</v>
      </c>
      <c r="F121" s="111">
        <f>F125+F132</f>
        <v>141544.342</v>
      </c>
      <c r="G121" s="109"/>
      <c r="H121" s="109"/>
      <c r="I121" s="109"/>
      <c r="J121" s="110"/>
      <c r="K121" s="23">
        <f t="shared" si="18"/>
        <v>94545.5</v>
      </c>
      <c r="L121" s="23">
        <f t="shared" si="18"/>
        <v>94545.5</v>
      </c>
      <c r="M121" s="23">
        <f t="shared" si="18"/>
        <v>94545.5</v>
      </c>
      <c r="N121" s="23">
        <f t="shared" si="18"/>
        <v>94545.5</v>
      </c>
      <c r="O121" s="216"/>
    </row>
    <row r="122" spans="1:15" ht="24" customHeight="1" x14ac:dyDescent="0.25">
      <c r="A122" s="97">
        <v>3.1</v>
      </c>
      <c r="B122" s="105" t="s">
        <v>34</v>
      </c>
      <c r="C122" s="26" t="s">
        <v>23</v>
      </c>
      <c r="D122" s="27" t="s">
        <v>5</v>
      </c>
      <c r="E122" s="5">
        <f t="shared" ref="E122:N122" si="19">E123+E124+E125</f>
        <v>476970.2</v>
      </c>
      <c r="F122" s="108">
        <f>F123+F124+F125</f>
        <v>98788.2</v>
      </c>
      <c r="G122" s="109"/>
      <c r="H122" s="109"/>
      <c r="I122" s="109"/>
      <c r="J122" s="110"/>
      <c r="K122" s="5">
        <f t="shared" si="19"/>
        <v>94545.5</v>
      </c>
      <c r="L122" s="5">
        <f t="shared" si="19"/>
        <v>94545.5</v>
      </c>
      <c r="M122" s="5">
        <f t="shared" si="19"/>
        <v>94545.5</v>
      </c>
      <c r="N122" s="5">
        <f t="shared" si="19"/>
        <v>94545.5</v>
      </c>
      <c r="O122" s="162" t="s">
        <v>14</v>
      </c>
    </row>
    <row r="123" spans="1:15" ht="26.25" customHeight="1" x14ac:dyDescent="0.25">
      <c r="A123" s="98"/>
      <c r="B123" s="106"/>
      <c r="C123" s="26" t="s">
        <v>23</v>
      </c>
      <c r="D123" s="26" t="s">
        <v>6</v>
      </c>
      <c r="E123" s="5">
        <f>F123+K123+L123+M123+N123</f>
        <v>0</v>
      </c>
      <c r="F123" s="108">
        <v>0</v>
      </c>
      <c r="G123" s="109"/>
      <c r="H123" s="109"/>
      <c r="I123" s="109"/>
      <c r="J123" s="110"/>
      <c r="K123" s="5">
        <v>0</v>
      </c>
      <c r="L123" s="5">
        <v>0</v>
      </c>
      <c r="M123" s="5">
        <v>0</v>
      </c>
      <c r="N123" s="5">
        <v>0</v>
      </c>
      <c r="O123" s="215"/>
    </row>
    <row r="124" spans="1:15" ht="29.25" customHeight="1" x14ac:dyDescent="0.25">
      <c r="A124" s="98"/>
      <c r="B124" s="106"/>
      <c r="C124" s="26" t="s">
        <v>23</v>
      </c>
      <c r="D124" s="26" t="s">
        <v>4</v>
      </c>
      <c r="E124" s="5">
        <f>F124+K124+L124+M124+N124</f>
        <v>0</v>
      </c>
      <c r="F124" s="108">
        <v>0</v>
      </c>
      <c r="G124" s="109"/>
      <c r="H124" s="109"/>
      <c r="I124" s="109"/>
      <c r="J124" s="110"/>
      <c r="K124" s="5">
        <v>0</v>
      </c>
      <c r="L124" s="5">
        <v>0</v>
      </c>
      <c r="M124" s="5">
        <v>0</v>
      </c>
      <c r="N124" s="5">
        <v>0</v>
      </c>
      <c r="O124" s="215"/>
    </row>
    <row r="125" spans="1:15" ht="32.25" customHeight="1" x14ac:dyDescent="0.25">
      <c r="A125" s="98"/>
      <c r="B125" s="107"/>
      <c r="C125" s="26" t="s">
        <v>23</v>
      </c>
      <c r="D125" s="26" t="s">
        <v>3</v>
      </c>
      <c r="E125" s="5">
        <f>F125+K125+L125+M125+N125</f>
        <v>476970.2</v>
      </c>
      <c r="F125" s="108">
        <v>98788.2</v>
      </c>
      <c r="G125" s="109"/>
      <c r="H125" s="109"/>
      <c r="I125" s="109"/>
      <c r="J125" s="110"/>
      <c r="K125" s="5">
        <v>94545.5</v>
      </c>
      <c r="L125" s="5">
        <v>94545.5</v>
      </c>
      <c r="M125" s="5">
        <v>94545.5</v>
      </c>
      <c r="N125" s="5">
        <v>94545.5</v>
      </c>
      <c r="O125" s="216"/>
    </row>
    <row r="126" spans="1:15" ht="28.5" customHeight="1" x14ac:dyDescent="0.25">
      <c r="A126" s="99"/>
      <c r="B126" s="169" t="s">
        <v>53</v>
      </c>
      <c r="C126" s="129" t="s">
        <v>52</v>
      </c>
      <c r="D126" s="129" t="s">
        <v>52</v>
      </c>
      <c r="E126" s="101" t="s">
        <v>49</v>
      </c>
      <c r="F126" s="101" t="s">
        <v>50</v>
      </c>
      <c r="G126" s="108" t="s">
        <v>51</v>
      </c>
      <c r="H126" s="112"/>
      <c r="I126" s="112"/>
      <c r="J126" s="113"/>
      <c r="K126" s="101" t="s">
        <v>16</v>
      </c>
      <c r="L126" s="101" t="s">
        <v>20</v>
      </c>
      <c r="M126" s="101" t="s">
        <v>21</v>
      </c>
      <c r="N126" s="101" t="s">
        <v>22</v>
      </c>
      <c r="O126" s="162" t="s">
        <v>52</v>
      </c>
    </row>
    <row r="127" spans="1:15" ht="15.75" customHeight="1" x14ac:dyDescent="0.25">
      <c r="A127" s="99"/>
      <c r="B127" s="170"/>
      <c r="C127" s="98"/>
      <c r="D127" s="98"/>
      <c r="E127" s="102"/>
      <c r="F127" s="102"/>
      <c r="G127" s="5" t="s">
        <v>45</v>
      </c>
      <c r="H127" s="5" t="s">
        <v>46</v>
      </c>
      <c r="I127" s="5" t="s">
        <v>47</v>
      </c>
      <c r="J127" s="5" t="s">
        <v>48</v>
      </c>
      <c r="K127" s="102"/>
      <c r="L127" s="102"/>
      <c r="M127" s="102"/>
      <c r="N127" s="102"/>
      <c r="O127" s="99"/>
    </row>
    <row r="128" spans="1:15" ht="24.75" customHeight="1" x14ac:dyDescent="0.25">
      <c r="A128" s="100"/>
      <c r="B128" s="171"/>
      <c r="C128" s="102"/>
      <c r="D128" s="102"/>
      <c r="E128" s="29" t="s">
        <v>54</v>
      </c>
      <c r="F128" s="29" t="s">
        <v>54</v>
      </c>
      <c r="G128" s="29" t="s">
        <v>55</v>
      </c>
      <c r="H128" s="29" t="s">
        <v>55</v>
      </c>
      <c r="I128" s="29" t="s">
        <v>55</v>
      </c>
      <c r="J128" s="29" t="s">
        <v>55</v>
      </c>
      <c r="K128" s="29" t="s">
        <v>54</v>
      </c>
      <c r="L128" s="29" t="s">
        <v>54</v>
      </c>
      <c r="M128" s="29" t="s">
        <v>54</v>
      </c>
      <c r="N128" s="29" t="s">
        <v>54</v>
      </c>
      <c r="O128" s="100"/>
    </row>
    <row r="129" spans="1:17" ht="21.75" customHeight="1" x14ac:dyDescent="0.25">
      <c r="A129" s="97">
        <v>3.2</v>
      </c>
      <c r="B129" s="105" t="s">
        <v>35</v>
      </c>
      <c r="C129" s="26" t="s">
        <v>23</v>
      </c>
      <c r="D129" s="27" t="s">
        <v>5</v>
      </c>
      <c r="E129" s="5">
        <f t="shared" ref="E129:N129" si="20">E130+E131+E132</f>
        <v>42756.142</v>
      </c>
      <c r="F129" s="108">
        <f>F130+F131+F132</f>
        <v>42756.142</v>
      </c>
      <c r="G129" s="109"/>
      <c r="H129" s="109"/>
      <c r="I129" s="109"/>
      <c r="J129" s="110"/>
      <c r="K129" s="5">
        <f t="shared" si="20"/>
        <v>0</v>
      </c>
      <c r="L129" s="5">
        <f t="shared" si="20"/>
        <v>0</v>
      </c>
      <c r="M129" s="5">
        <f t="shared" si="20"/>
        <v>0</v>
      </c>
      <c r="N129" s="5">
        <f t="shared" si="20"/>
        <v>0</v>
      </c>
      <c r="O129" s="162" t="s">
        <v>14</v>
      </c>
    </row>
    <row r="130" spans="1:17" ht="26.25" customHeight="1" x14ac:dyDescent="0.25">
      <c r="A130" s="98"/>
      <c r="B130" s="106"/>
      <c r="C130" s="26" t="s">
        <v>23</v>
      </c>
      <c r="D130" s="26" t="s">
        <v>6</v>
      </c>
      <c r="E130" s="5">
        <f>F130+K130+L130+M130+N130</f>
        <v>0</v>
      </c>
      <c r="F130" s="108">
        <v>0</v>
      </c>
      <c r="G130" s="109"/>
      <c r="H130" s="109"/>
      <c r="I130" s="109"/>
      <c r="J130" s="110"/>
      <c r="K130" s="5">
        <v>0</v>
      </c>
      <c r="L130" s="5">
        <v>0</v>
      </c>
      <c r="M130" s="5">
        <v>0</v>
      </c>
      <c r="N130" s="5">
        <v>0</v>
      </c>
      <c r="O130" s="215"/>
    </row>
    <row r="131" spans="1:17" ht="26.25" customHeight="1" x14ac:dyDescent="0.25">
      <c r="A131" s="98"/>
      <c r="B131" s="106"/>
      <c r="C131" s="26" t="s">
        <v>23</v>
      </c>
      <c r="D131" s="26" t="s">
        <v>4</v>
      </c>
      <c r="E131" s="5">
        <f>F131+K131+L131+M131+N131</f>
        <v>0</v>
      </c>
      <c r="F131" s="108">
        <v>0</v>
      </c>
      <c r="G131" s="109"/>
      <c r="H131" s="109"/>
      <c r="I131" s="109"/>
      <c r="J131" s="110"/>
      <c r="K131" s="5">
        <v>0</v>
      </c>
      <c r="L131" s="5">
        <v>0</v>
      </c>
      <c r="M131" s="5">
        <v>0</v>
      </c>
      <c r="N131" s="5">
        <v>0</v>
      </c>
      <c r="O131" s="215"/>
    </row>
    <row r="132" spans="1:17" ht="29.25" customHeight="1" x14ac:dyDescent="0.25">
      <c r="A132" s="98"/>
      <c r="B132" s="107"/>
      <c r="C132" s="26" t="s">
        <v>23</v>
      </c>
      <c r="D132" s="26" t="s">
        <v>3</v>
      </c>
      <c r="E132" s="5">
        <f>F132+K132+L132+M132+N132</f>
        <v>42756.142</v>
      </c>
      <c r="F132" s="108">
        <f>22656.142+20100</f>
        <v>42756.142</v>
      </c>
      <c r="G132" s="112"/>
      <c r="H132" s="112"/>
      <c r="I132" s="112"/>
      <c r="J132" s="113"/>
      <c r="K132" s="5">
        <v>0</v>
      </c>
      <c r="L132" s="5">
        <v>0</v>
      </c>
      <c r="M132" s="5">
        <v>0</v>
      </c>
      <c r="N132" s="5">
        <v>0</v>
      </c>
      <c r="O132" s="216"/>
    </row>
    <row r="133" spans="1:17" ht="26.25" customHeight="1" x14ac:dyDescent="0.25">
      <c r="A133" s="99"/>
      <c r="B133" s="237" t="s">
        <v>69</v>
      </c>
      <c r="C133" s="129" t="s">
        <v>52</v>
      </c>
      <c r="D133" s="129" t="s">
        <v>52</v>
      </c>
      <c r="E133" s="101" t="s">
        <v>49</v>
      </c>
      <c r="F133" s="101" t="s">
        <v>50</v>
      </c>
      <c r="G133" s="108" t="s">
        <v>51</v>
      </c>
      <c r="H133" s="112"/>
      <c r="I133" s="112"/>
      <c r="J133" s="113"/>
      <c r="K133" s="101" t="s">
        <v>16</v>
      </c>
      <c r="L133" s="101" t="s">
        <v>20</v>
      </c>
      <c r="M133" s="101" t="s">
        <v>21</v>
      </c>
      <c r="N133" s="101" t="s">
        <v>22</v>
      </c>
      <c r="O133" s="162" t="s">
        <v>52</v>
      </c>
    </row>
    <row r="134" spans="1:17" ht="18" customHeight="1" x14ac:dyDescent="0.25">
      <c r="A134" s="99"/>
      <c r="B134" s="238"/>
      <c r="C134" s="98"/>
      <c r="D134" s="98"/>
      <c r="E134" s="102"/>
      <c r="F134" s="102"/>
      <c r="G134" s="5" t="s">
        <v>45</v>
      </c>
      <c r="H134" s="5" t="s">
        <v>46</v>
      </c>
      <c r="I134" s="5" t="s">
        <v>47</v>
      </c>
      <c r="J134" s="5" t="s">
        <v>48</v>
      </c>
      <c r="K134" s="102"/>
      <c r="L134" s="102"/>
      <c r="M134" s="102"/>
      <c r="N134" s="102"/>
      <c r="O134" s="98"/>
    </row>
    <row r="135" spans="1:17" ht="20.25" customHeight="1" x14ac:dyDescent="0.25">
      <c r="A135" s="100"/>
      <c r="B135" s="239"/>
      <c r="C135" s="102"/>
      <c r="D135" s="102"/>
      <c r="E135" s="29" t="s">
        <v>80</v>
      </c>
      <c r="F135" s="29" t="s">
        <v>70</v>
      </c>
      <c r="G135" s="29" t="s">
        <v>71</v>
      </c>
      <c r="H135" s="29" t="s">
        <v>72</v>
      </c>
      <c r="I135" s="29" t="s">
        <v>73</v>
      </c>
      <c r="J135" s="29" t="s">
        <v>74</v>
      </c>
      <c r="K135" s="29" t="s">
        <v>75</v>
      </c>
      <c r="L135" s="29" t="s">
        <v>76</v>
      </c>
      <c r="M135" s="29" t="s">
        <v>77</v>
      </c>
      <c r="N135" s="29" t="s">
        <v>78</v>
      </c>
      <c r="O135" s="102"/>
      <c r="P135" s="19"/>
      <c r="Q135" s="9" t="s">
        <v>79</v>
      </c>
    </row>
    <row r="136" spans="1:17" ht="20.25" customHeight="1" x14ac:dyDescent="0.25">
      <c r="A136" s="231">
        <v>4</v>
      </c>
      <c r="B136" s="153" t="s">
        <v>110</v>
      </c>
      <c r="C136" s="33" t="s">
        <v>23</v>
      </c>
      <c r="D136" s="34" t="s">
        <v>5</v>
      </c>
      <c r="E136" s="35">
        <f>E137+E138+E139</f>
        <v>0</v>
      </c>
      <c r="F136" s="234">
        <f>F137+F138+F139</f>
        <v>15256</v>
      </c>
      <c r="G136" s="235"/>
      <c r="H136" s="235"/>
      <c r="I136" s="235"/>
      <c r="J136" s="236"/>
      <c r="K136" s="35">
        <f>K137+K138+K139</f>
        <v>0</v>
      </c>
      <c r="L136" s="35">
        <f>L137+L138+L139</f>
        <v>0</v>
      </c>
      <c r="M136" s="35">
        <f>M137+M138+M139</f>
        <v>0</v>
      </c>
      <c r="N136" s="35">
        <f>N137+N138+N139</f>
        <v>0</v>
      </c>
      <c r="O136" s="180" t="s">
        <v>52</v>
      </c>
      <c r="P136" s="19"/>
    </row>
    <row r="137" spans="1:17" ht="26.25" customHeight="1" x14ac:dyDescent="0.25">
      <c r="A137" s="232"/>
      <c r="B137" s="154"/>
      <c r="C137" s="33" t="s">
        <v>23</v>
      </c>
      <c r="D137" s="33" t="s">
        <v>6</v>
      </c>
      <c r="E137" s="35">
        <f t="shared" ref="E137:F139" si="21">E141</f>
        <v>0</v>
      </c>
      <c r="F137" s="234">
        <f t="shared" si="21"/>
        <v>0</v>
      </c>
      <c r="G137" s="235"/>
      <c r="H137" s="235"/>
      <c r="I137" s="235"/>
      <c r="J137" s="236"/>
      <c r="K137" s="35">
        <f t="shared" ref="K137:N139" si="22">K141</f>
        <v>0</v>
      </c>
      <c r="L137" s="35">
        <f t="shared" si="22"/>
        <v>0</v>
      </c>
      <c r="M137" s="35">
        <f t="shared" si="22"/>
        <v>0</v>
      </c>
      <c r="N137" s="35">
        <f t="shared" si="22"/>
        <v>0</v>
      </c>
      <c r="O137" s="121"/>
      <c r="P137" s="19"/>
    </row>
    <row r="138" spans="1:17" ht="34.5" customHeight="1" x14ac:dyDescent="0.25">
      <c r="A138" s="232"/>
      <c r="B138" s="154"/>
      <c r="C138" s="33" t="s">
        <v>23</v>
      </c>
      <c r="D138" s="33" t="s">
        <v>4</v>
      </c>
      <c r="E138" s="35">
        <f t="shared" si="21"/>
        <v>0</v>
      </c>
      <c r="F138" s="240">
        <f t="shared" si="21"/>
        <v>15256</v>
      </c>
      <c r="G138" s="241"/>
      <c r="H138" s="241"/>
      <c r="I138" s="241"/>
      <c r="J138" s="242"/>
      <c r="K138" s="35">
        <f t="shared" si="22"/>
        <v>0</v>
      </c>
      <c r="L138" s="35">
        <f t="shared" si="22"/>
        <v>0</v>
      </c>
      <c r="M138" s="35">
        <f t="shared" si="22"/>
        <v>0</v>
      </c>
      <c r="N138" s="35">
        <f t="shared" si="22"/>
        <v>0</v>
      </c>
      <c r="O138" s="121"/>
      <c r="P138" s="19"/>
    </row>
    <row r="139" spans="1:17" ht="30.75" customHeight="1" x14ac:dyDescent="0.25">
      <c r="A139" s="233"/>
      <c r="B139" s="155"/>
      <c r="C139" s="33" t="s">
        <v>23</v>
      </c>
      <c r="D139" s="33" t="s">
        <v>3</v>
      </c>
      <c r="E139" s="36">
        <f t="shared" si="21"/>
        <v>0</v>
      </c>
      <c r="F139" s="234">
        <f t="shared" si="21"/>
        <v>0</v>
      </c>
      <c r="G139" s="235"/>
      <c r="H139" s="235"/>
      <c r="I139" s="235"/>
      <c r="J139" s="236"/>
      <c r="K139" s="36">
        <f t="shared" si="22"/>
        <v>0</v>
      </c>
      <c r="L139" s="36">
        <f t="shared" si="22"/>
        <v>0</v>
      </c>
      <c r="M139" s="36">
        <f t="shared" si="22"/>
        <v>0</v>
      </c>
      <c r="N139" s="36">
        <f t="shared" si="22"/>
        <v>0</v>
      </c>
      <c r="O139" s="122"/>
      <c r="P139" s="48">
        <v>18725</v>
      </c>
      <c r="Q139" s="15">
        <f>P139-F138-F53-F22</f>
        <v>0</v>
      </c>
    </row>
    <row r="140" spans="1:17" ht="34.5" customHeight="1" x14ac:dyDescent="0.25">
      <c r="A140" s="243">
        <v>4.0999999999999996</v>
      </c>
      <c r="B140" s="156" t="s">
        <v>111</v>
      </c>
      <c r="C140" s="37" t="s">
        <v>23</v>
      </c>
      <c r="D140" s="38" t="s">
        <v>5</v>
      </c>
      <c r="E140" s="39">
        <f>E141+E142+E143</f>
        <v>0</v>
      </c>
      <c r="F140" s="177">
        <f>F141+F142+F143</f>
        <v>15256</v>
      </c>
      <c r="G140" s="183"/>
      <c r="H140" s="183"/>
      <c r="I140" s="183"/>
      <c r="J140" s="184"/>
      <c r="K140" s="39"/>
      <c r="L140" s="39"/>
      <c r="M140" s="39"/>
      <c r="N140" s="39"/>
      <c r="O140" s="97" t="s">
        <v>14</v>
      </c>
      <c r="P140" s="19"/>
    </row>
    <row r="141" spans="1:17" ht="20.25" customHeight="1" x14ac:dyDescent="0.25">
      <c r="A141" s="164"/>
      <c r="B141" s="157"/>
      <c r="C141" s="37" t="s">
        <v>23</v>
      </c>
      <c r="D141" s="37" t="s">
        <v>6</v>
      </c>
      <c r="E141" s="39">
        <v>0</v>
      </c>
      <c r="F141" s="177">
        <v>0</v>
      </c>
      <c r="G141" s="183"/>
      <c r="H141" s="183"/>
      <c r="I141" s="183"/>
      <c r="J141" s="184"/>
      <c r="K141" s="39">
        <v>0</v>
      </c>
      <c r="L141" s="39">
        <v>0</v>
      </c>
      <c r="M141" s="39">
        <v>0</v>
      </c>
      <c r="N141" s="39">
        <v>0</v>
      </c>
      <c r="O141" s="121"/>
      <c r="P141" s="19"/>
    </row>
    <row r="142" spans="1:17" ht="23.25" customHeight="1" x14ac:dyDescent="0.25">
      <c r="A142" s="164"/>
      <c r="B142" s="157"/>
      <c r="C142" s="37" t="s">
        <v>23</v>
      </c>
      <c r="D142" s="37" t="s">
        <v>4</v>
      </c>
      <c r="E142" s="39">
        <v>0</v>
      </c>
      <c r="F142" s="177">
        <f>9619.05+2904.95+2098.3+633.7</f>
        <v>15256</v>
      </c>
      <c r="G142" s="183"/>
      <c r="H142" s="183"/>
      <c r="I142" s="183"/>
      <c r="J142" s="184"/>
      <c r="K142" s="39">
        <v>0</v>
      </c>
      <c r="L142" s="39">
        <v>0</v>
      </c>
      <c r="M142" s="39">
        <v>0</v>
      </c>
      <c r="N142" s="39">
        <v>0</v>
      </c>
      <c r="O142" s="121"/>
      <c r="P142" s="19"/>
    </row>
    <row r="143" spans="1:17" ht="26.25" customHeight="1" x14ac:dyDescent="0.25">
      <c r="A143" s="164"/>
      <c r="B143" s="158"/>
      <c r="C143" s="37" t="s">
        <v>23</v>
      </c>
      <c r="D143" s="37" t="s">
        <v>3</v>
      </c>
      <c r="E143" s="39">
        <v>0</v>
      </c>
      <c r="F143" s="177">
        <v>0</v>
      </c>
      <c r="G143" s="183"/>
      <c r="H143" s="183"/>
      <c r="I143" s="183"/>
      <c r="J143" s="184"/>
      <c r="K143" s="39">
        <v>0</v>
      </c>
      <c r="L143" s="39">
        <v>0</v>
      </c>
      <c r="M143" s="39">
        <v>0</v>
      </c>
      <c r="N143" s="39">
        <v>0</v>
      </c>
      <c r="O143" s="122"/>
      <c r="P143" s="19"/>
    </row>
    <row r="144" spans="1:17" ht="26.25" customHeight="1" x14ac:dyDescent="0.25">
      <c r="A144" s="164"/>
      <c r="B144" s="159" t="s">
        <v>113</v>
      </c>
      <c r="C144" s="163" t="s">
        <v>52</v>
      </c>
      <c r="D144" s="163" t="s">
        <v>52</v>
      </c>
      <c r="E144" s="166" t="s">
        <v>49</v>
      </c>
      <c r="F144" s="166" t="s">
        <v>50</v>
      </c>
      <c r="G144" s="177" t="s">
        <v>51</v>
      </c>
      <c r="H144" s="178"/>
      <c r="I144" s="178"/>
      <c r="J144" s="179"/>
      <c r="K144" s="166" t="s">
        <v>16</v>
      </c>
      <c r="L144" s="166" t="s">
        <v>20</v>
      </c>
      <c r="M144" s="166" t="s">
        <v>21</v>
      </c>
      <c r="N144" s="166" t="s">
        <v>22</v>
      </c>
      <c r="O144" s="97" t="s">
        <v>52</v>
      </c>
      <c r="P144" s="19"/>
    </row>
    <row r="145" spans="1:17" ht="42" customHeight="1" x14ac:dyDescent="0.25">
      <c r="A145" s="164"/>
      <c r="B145" s="160"/>
      <c r="C145" s="164"/>
      <c r="D145" s="164"/>
      <c r="E145" s="167"/>
      <c r="F145" s="167"/>
      <c r="G145" s="39" t="s">
        <v>45</v>
      </c>
      <c r="H145" s="39" t="s">
        <v>46</v>
      </c>
      <c r="I145" s="39" t="s">
        <v>47</v>
      </c>
      <c r="J145" s="39" t="s">
        <v>48</v>
      </c>
      <c r="K145" s="167"/>
      <c r="L145" s="167"/>
      <c r="M145" s="167"/>
      <c r="N145" s="167"/>
      <c r="O145" s="121"/>
      <c r="P145" s="19"/>
    </row>
    <row r="146" spans="1:17" ht="36" customHeight="1" x14ac:dyDescent="0.25">
      <c r="A146" s="165"/>
      <c r="B146" s="161"/>
      <c r="C146" s="165"/>
      <c r="D146" s="165"/>
      <c r="E146" s="40" t="s">
        <v>112</v>
      </c>
      <c r="F146" s="40" t="s">
        <v>112</v>
      </c>
      <c r="G146" s="40" t="s">
        <v>57</v>
      </c>
      <c r="H146" s="40" t="s">
        <v>57</v>
      </c>
      <c r="I146" s="40" t="s">
        <v>112</v>
      </c>
      <c r="J146" s="40" t="s">
        <v>112</v>
      </c>
      <c r="K146" s="40" t="s">
        <v>57</v>
      </c>
      <c r="L146" s="40" t="s">
        <v>57</v>
      </c>
      <c r="M146" s="40" t="s">
        <v>57</v>
      </c>
      <c r="N146" s="40" t="s">
        <v>57</v>
      </c>
      <c r="O146" s="122"/>
      <c r="P146" s="19"/>
    </row>
    <row r="147" spans="1:17" ht="24" customHeight="1" x14ac:dyDescent="0.25">
      <c r="A147" s="181" t="s">
        <v>92</v>
      </c>
      <c r="B147" s="182"/>
      <c r="C147" s="182"/>
      <c r="D147" s="25" t="s">
        <v>5</v>
      </c>
      <c r="E147" s="23">
        <f t="shared" ref="E147:N147" si="23">E148+E149+E150</f>
        <v>2124671.7039999999</v>
      </c>
      <c r="F147" s="118">
        <f>F148+F149+F150</f>
        <v>527689.70399999991</v>
      </c>
      <c r="G147" s="119"/>
      <c r="H147" s="119"/>
      <c r="I147" s="119"/>
      <c r="J147" s="119"/>
      <c r="K147" s="23">
        <f t="shared" si="23"/>
        <v>399245.5</v>
      </c>
      <c r="L147" s="23">
        <f t="shared" si="23"/>
        <v>399245.5</v>
      </c>
      <c r="M147" s="23">
        <f t="shared" si="23"/>
        <v>399245.5</v>
      </c>
      <c r="N147" s="23">
        <f t="shared" si="23"/>
        <v>399245.5</v>
      </c>
      <c r="O147" s="217" t="s">
        <v>52</v>
      </c>
      <c r="P147" s="15"/>
      <c r="Q147" s="15"/>
    </row>
    <row r="148" spans="1:17" ht="27.75" customHeight="1" x14ac:dyDescent="0.25">
      <c r="A148" s="181"/>
      <c r="B148" s="182"/>
      <c r="C148" s="182"/>
      <c r="D148" s="25" t="s">
        <v>6</v>
      </c>
      <c r="E148" s="23">
        <f>F148+K148+L148+M148+N148</f>
        <v>0</v>
      </c>
      <c r="F148" s="118">
        <f>F94+F76+F119+F137</f>
        <v>0</v>
      </c>
      <c r="G148" s="119"/>
      <c r="H148" s="119"/>
      <c r="I148" s="119"/>
      <c r="J148" s="119"/>
      <c r="K148" s="23">
        <f t="shared" ref="K148:N149" si="24">K94+K76+K119</f>
        <v>0</v>
      </c>
      <c r="L148" s="23">
        <f t="shared" si="24"/>
        <v>0</v>
      </c>
      <c r="M148" s="23">
        <f t="shared" si="24"/>
        <v>0</v>
      </c>
      <c r="N148" s="23">
        <f t="shared" si="24"/>
        <v>0</v>
      </c>
      <c r="O148" s="218"/>
    </row>
    <row r="149" spans="1:17" ht="26.25" customHeight="1" x14ac:dyDescent="0.25">
      <c r="A149" s="181"/>
      <c r="B149" s="182"/>
      <c r="C149" s="182"/>
      <c r="D149" s="25" t="s">
        <v>4</v>
      </c>
      <c r="E149" s="23">
        <f>F149+K149+L149+M149+N149</f>
        <v>15256</v>
      </c>
      <c r="F149" s="118">
        <f>F138</f>
        <v>15256</v>
      </c>
      <c r="G149" s="119"/>
      <c r="H149" s="119"/>
      <c r="I149" s="119"/>
      <c r="J149" s="119"/>
      <c r="K149" s="23">
        <f t="shared" si="24"/>
        <v>0</v>
      </c>
      <c r="L149" s="23">
        <f t="shared" si="24"/>
        <v>0</v>
      </c>
      <c r="M149" s="23">
        <f t="shared" si="24"/>
        <v>0</v>
      </c>
      <c r="N149" s="23">
        <f t="shared" si="24"/>
        <v>0</v>
      </c>
      <c r="O149" s="218"/>
    </row>
    <row r="150" spans="1:17" ht="36" customHeight="1" x14ac:dyDescent="0.25">
      <c r="A150" s="182"/>
      <c r="B150" s="182"/>
      <c r="C150" s="182"/>
      <c r="D150" s="25" t="s">
        <v>3</v>
      </c>
      <c r="E150" s="23">
        <f>F150+K150+L150+M150+N150</f>
        <v>2109415.7039999999</v>
      </c>
      <c r="F150" s="118">
        <f>F121+F96+F78+F139</f>
        <v>512433.70399999997</v>
      </c>
      <c r="G150" s="119"/>
      <c r="H150" s="119"/>
      <c r="I150" s="119"/>
      <c r="J150" s="119"/>
      <c r="K150" s="23">
        <f>K78+K96+K121</f>
        <v>399245.5</v>
      </c>
      <c r="L150" s="23">
        <f>L78+L96+L121</f>
        <v>399245.5</v>
      </c>
      <c r="M150" s="23">
        <f>M78+M96+M121</f>
        <v>399245.5</v>
      </c>
      <c r="N150" s="23">
        <f>N78+N96+N121</f>
        <v>399245.5</v>
      </c>
      <c r="O150" s="219"/>
    </row>
    <row r="151" spans="1:17" ht="37.5" customHeight="1" x14ac:dyDescent="0.25">
      <c r="A151" s="138" t="s">
        <v>93</v>
      </c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</row>
    <row r="152" spans="1:17" ht="37.5" customHeight="1" x14ac:dyDescent="0.25">
      <c r="A152" s="138" t="s">
        <v>94</v>
      </c>
      <c r="B152" s="151"/>
      <c r="C152" s="151"/>
      <c r="D152" s="151"/>
      <c r="E152" s="151"/>
      <c r="F152" s="151"/>
      <c r="G152" s="151"/>
      <c r="H152" s="151"/>
      <c r="I152" s="151"/>
      <c r="J152" s="151"/>
      <c r="K152" s="151"/>
      <c r="L152" s="151"/>
      <c r="M152" s="151"/>
      <c r="N152" s="151"/>
      <c r="O152" s="151"/>
    </row>
    <row r="153" spans="1:17" ht="25.5" customHeight="1" x14ac:dyDescent="0.25">
      <c r="A153" s="181">
        <v>1</v>
      </c>
      <c r="B153" s="152" t="s">
        <v>17</v>
      </c>
      <c r="C153" s="25" t="s">
        <v>23</v>
      </c>
      <c r="D153" s="25" t="s">
        <v>5</v>
      </c>
      <c r="E153" s="23">
        <f>E154+E155+E156</f>
        <v>224847.56</v>
      </c>
      <c r="F153" s="118">
        <f>F154+F155+F156</f>
        <v>224847.56</v>
      </c>
      <c r="G153" s="119"/>
      <c r="H153" s="119"/>
      <c r="I153" s="119"/>
      <c r="J153" s="119"/>
      <c r="K153" s="23">
        <f>K154+K155+K156</f>
        <v>0</v>
      </c>
      <c r="L153" s="23">
        <f>L154+L155+L156</f>
        <v>0</v>
      </c>
      <c r="M153" s="23">
        <f>M154+M155+M156</f>
        <v>0</v>
      </c>
      <c r="N153" s="23">
        <f>N154+N155+N156</f>
        <v>0</v>
      </c>
      <c r="O153" s="249" t="s">
        <v>52</v>
      </c>
    </row>
    <row r="154" spans="1:17" ht="27.75" customHeight="1" x14ac:dyDescent="0.25">
      <c r="A154" s="181"/>
      <c r="B154" s="152"/>
      <c r="C154" s="25" t="s">
        <v>23</v>
      </c>
      <c r="D154" s="25" t="s">
        <v>6</v>
      </c>
      <c r="E154" s="23">
        <f>F154+K154+L154+M154+N154</f>
        <v>0</v>
      </c>
      <c r="F154" s="118">
        <f>F158</f>
        <v>0</v>
      </c>
      <c r="G154" s="119"/>
      <c r="H154" s="119"/>
      <c r="I154" s="119"/>
      <c r="J154" s="119"/>
      <c r="K154" s="23">
        <f t="shared" ref="K154:N156" si="25">K158</f>
        <v>0</v>
      </c>
      <c r="L154" s="23">
        <f t="shared" si="25"/>
        <v>0</v>
      </c>
      <c r="M154" s="23">
        <f t="shared" si="25"/>
        <v>0</v>
      </c>
      <c r="N154" s="23">
        <f t="shared" si="25"/>
        <v>0</v>
      </c>
      <c r="O154" s="249"/>
    </row>
    <row r="155" spans="1:17" ht="25.5" customHeight="1" x14ac:dyDescent="0.25">
      <c r="A155" s="181"/>
      <c r="B155" s="152"/>
      <c r="C155" s="25" t="s">
        <v>23</v>
      </c>
      <c r="D155" s="25" t="s">
        <v>4</v>
      </c>
      <c r="E155" s="23">
        <f>F155+K155+L155+M155+N155</f>
        <v>147500</v>
      </c>
      <c r="F155" s="118">
        <f>F159</f>
        <v>147500</v>
      </c>
      <c r="G155" s="119"/>
      <c r="H155" s="119"/>
      <c r="I155" s="119"/>
      <c r="J155" s="119"/>
      <c r="K155" s="23">
        <f t="shared" si="25"/>
        <v>0</v>
      </c>
      <c r="L155" s="23">
        <f t="shared" si="25"/>
        <v>0</v>
      </c>
      <c r="M155" s="23">
        <f t="shared" si="25"/>
        <v>0</v>
      </c>
      <c r="N155" s="23">
        <f t="shared" si="25"/>
        <v>0</v>
      </c>
      <c r="O155" s="249"/>
    </row>
    <row r="156" spans="1:17" ht="31.5" customHeight="1" x14ac:dyDescent="0.25">
      <c r="A156" s="181"/>
      <c r="B156" s="152"/>
      <c r="C156" s="25" t="s">
        <v>23</v>
      </c>
      <c r="D156" s="25" t="s">
        <v>3</v>
      </c>
      <c r="E156" s="23">
        <f>F156+K156+L156+M156+N156</f>
        <v>77347.56</v>
      </c>
      <c r="F156" s="118">
        <f>F160</f>
        <v>77347.56</v>
      </c>
      <c r="G156" s="119"/>
      <c r="H156" s="119"/>
      <c r="I156" s="119"/>
      <c r="J156" s="119"/>
      <c r="K156" s="23">
        <f t="shared" si="25"/>
        <v>0</v>
      </c>
      <c r="L156" s="23">
        <f t="shared" si="25"/>
        <v>0</v>
      </c>
      <c r="M156" s="23">
        <f t="shared" si="25"/>
        <v>0</v>
      </c>
      <c r="N156" s="23">
        <f t="shared" si="25"/>
        <v>0</v>
      </c>
      <c r="O156" s="249"/>
    </row>
    <row r="157" spans="1:17" ht="21.75" customHeight="1" x14ac:dyDescent="0.25">
      <c r="A157" s="246" t="s">
        <v>11</v>
      </c>
      <c r="B157" s="105" t="s">
        <v>109</v>
      </c>
      <c r="C157" s="26" t="s">
        <v>23</v>
      </c>
      <c r="D157" s="27" t="s">
        <v>5</v>
      </c>
      <c r="E157" s="5">
        <f t="shared" ref="E157:N157" si="26">E158+E159+E160</f>
        <v>224847.56</v>
      </c>
      <c r="F157" s="108">
        <f>F158+F159+F160</f>
        <v>224847.56</v>
      </c>
      <c r="G157" s="109"/>
      <c r="H157" s="109"/>
      <c r="I157" s="109"/>
      <c r="J157" s="110"/>
      <c r="K157" s="5">
        <f t="shared" si="26"/>
        <v>0</v>
      </c>
      <c r="L157" s="5">
        <f t="shared" si="26"/>
        <v>0</v>
      </c>
      <c r="M157" s="5">
        <f t="shared" si="26"/>
        <v>0</v>
      </c>
      <c r="N157" s="5">
        <f t="shared" si="26"/>
        <v>0</v>
      </c>
      <c r="O157" s="162" t="s">
        <v>81</v>
      </c>
    </row>
    <row r="158" spans="1:17" ht="29.25" customHeight="1" x14ac:dyDescent="0.25">
      <c r="A158" s="247"/>
      <c r="B158" s="136"/>
      <c r="C158" s="26" t="s">
        <v>23</v>
      </c>
      <c r="D158" s="26" t="s">
        <v>6</v>
      </c>
      <c r="E158" s="5">
        <f>F158+K158+L158+M158+N158</f>
        <v>0</v>
      </c>
      <c r="F158" s="108">
        <v>0</v>
      </c>
      <c r="G158" s="109"/>
      <c r="H158" s="109"/>
      <c r="I158" s="109"/>
      <c r="J158" s="110"/>
      <c r="K158" s="5">
        <v>0</v>
      </c>
      <c r="L158" s="5">
        <v>0</v>
      </c>
      <c r="M158" s="5">
        <v>0</v>
      </c>
      <c r="N158" s="5">
        <v>0</v>
      </c>
      <c r="O158" s="215"/>
    </row>
    <row r="159" spans="1:17" ht="32.25" customHeight="1" x14ac:dyDescent="0.25">
      <c r="A159" s="247"/>
      <c r="B159" s="136"/>
      <c r="C159" s="26" t="s">
        <v>23</v>
      </c>
      <c r="D159" s="26" t="s">
        <v>4</v>
      </c>
      <c r="E159" s="5">
        <f>F159+K159+L159+M159+N159</f>
        <v>147500</v>
      </c>
      <c r="F159" s="108">
        <v>147500</v>
      </c>
      <c r="G159" s="109"/>
      <c r="H159" s="109"/>
      <c r="I159" s="109"/>
      <c r="J159" s="110"/>
      <c r="K159" s="5">
        <v>0</v>
      </c>
      <c r="L159" s="5">
        <v>0</v>
      </c>
      <c r="M159" s="5">
        <v>0</v>
      </c>
      <c r="N159" s="5">
        <v>0</v>
      </c>
      <c r="O159" s="215"/>
      <c r="P159" s="244"/>
      <c r="Q159" s="245"/>
    </row>
    <row r="160" spans="1:17" ht="57" customHeight="1" x14ac:dyDescent="0.25">
      <c r="A160" s="248"/>
      <c r="B160" s="239"/>
      <c r="C160" s="26" t="s">
        <v>23</v>
      </c>
      <c r="D160" s="26" t="s">
        <v>3</v>
      </c>
      <c r="E160" s="5">
        <f>F160+K160+L160+M160+N160</f>
        <v>77347.56</v>
      </c>
      <c r="F160" s="108">
        <v>77347.56</v>
      </c>
      <c r="G160" s="109"/>
      <c r="H160" s="109"/>
      <c r="I160" s="109"/>
      <c r="J160" s="110"/>
      <c r="K160" s="5">
        <v>0</v>
      </c>
      <c r="L160" s="5">
        <v>0</v>
      </c>
      <c r="M160" s="5">
        <v>0</v>
      </c>
      <c r="N160" s="5">
        <v>0</v>
      </c>
      <c r="O160" s="216"/>
    </row>
    <row r="161" spans="1:17" ht="27" customHeight="1" x14ac:dyDescent="0.25">
      <c r="A161" s="175"/>
      <c r="B161" s="105" t="s">
        <v>63</v>
      </c>
      <c r="C161" s="129" t="s">
        <v>52</v>
      </c>
      <c r="D161" s="129" t="s">
        <v>52</v>
      </c>
      <c r="E161" s="101" t="s">
        <v>49</v>
      </c>
      <c r="F161" s="101" t="s">
        <v>50</v>
      </c>
      <c r="G161" s="108" t="s">
        <v>51</v>
      </c>
      <c r="H161" s="112"/>
      <c r="I161" s="112"/>
      <c r="J161" s="113"/>
      <c r="K161" s="101" t="s">
        <v>16</v>
      </c>
      <c r="L161" s="101" t="s">
        <v>20</v>
      </c>
      <c r="M161" s="101" t="s">
        <v>21</v>
      </c>
      <c r="N161" s="101" t="s">
        <v>22</v>
      </c>
      <c r="O161" s="162" t="s">
        <v>52</v>
      </c>
    </row>
    <row r="162" spans="1:17" ht="19.5" customHeight="1" x14ac:dyDescent="0.25">
      <c r="A162" s="175"/>
      <c r="B162" s="136"/>
      <c r="C162" s="98"/>
      <c r="D162" s="98"/>
      <c r="E162" s="102"/>
      <c r="F162" s="102"/>
      <c r="G162" s="5" t="s">
        <v>45</v>
      </c>
      <c r="H162" s="5" t="s">
        <v>46</v>
      </c>
      <c r="I162" s="5" t="s">
        <v>47</v>
      </c>
      <c r="J162" s="5" t="s">
        <v>48</v>
      </c>
      <c r="K162" s="102"/>
      <c r="L162" s="102"/>
      <c r="M162" s="102"/>
      <c r="N162" s="102"/>
      <c r="O162" s="98"/>
    </row>
    <row r="163" spans="1:17" ht="19.5" customHeight="1" x14ac:dyDescent="0.25">
      <c r="A163" s="176"/>
      <c r="B163" s="136"/>
      <c r="C163" s="102"/>
      <c r="D163" s="102"/>
      <c r="E163" s="29" t="s">
        <v>12</v>
      </c>
      <c r="F163" s="29" t="s">
        <v>12</v>
      </c>
      <c r="G163" s="29" t="s">
        <v>57</v>
      </c>
      <c r="H163" s="29" t="s">
        <v>57</v>
      </c>
      <c r="I163" s="29" t="s">
        <v>57</v>
      </c>
      <c r="J163" s="29" t="s">
        <v>12</v>
      </c>
      <c r="K163" s="29" t="s">
        <v>57</v>
      </c>
      <c r="L163" s="29" t="s">
        <v>57</v>
      </c>
      <c r="M163" s="29" t="s">
        <v>57</v>
      </c>
      <c r="N163" s="29" t="s">
        <v>57</v>
      </c>
      <c r="O163" s="102"/>
    </row>
    <row r="164" spans="1:17" ht="26.25" customHeight="1" x14ac:dyDescent="0.25">
      <c r="A164" s="181" t="s">
        <v>95</v>
      </c>
      <c r="B164" s="181"/>
      <c r="C164" s="181"/>
      <c r="D164" s="25" t="s">
        <v>5</v>
      </c>
      <c r="E164" s="23">
        <f t="shared" ref="E164:N164" si="27">E165+E166+E167</f>
        <v>224847.56</v>
      </c>
      <c r="F164" s="118">
        <f>F165+F166+F167</f>
        <v>224847.56</v>
      </c>
      <c r="G164" s="119"/>
      <c r="H164" s="119"/>
      <c r="I164" s="119"/>
      <c r="J164" s="119"/>
      <c r="K164" s="23">
        <f t="shared" si="27"/>
        <v>0</v>
      </c>
      <c r="L164" s="23">
        <f t="shared" si="27"/>
        <v>0</v>
      </c>
      <c r="M164" s="23">
        <f t="shared" si="27"/>
        <v>0</v>
      </c>
      <c r="N164" s="23">
        <f t="shared" si="27"/>
        <v>0</v>
      </c>
      <c r="O164" s="168" t="s">
        <v>52</v>
      </c>
      <c r="Q164" s="15"/>
    </row>
    <row r="165" spans="1:17" ht="27.75" customHeight="1" x14ac:dyDescent="0.25">
      <c r="A165" s="181"/>
      <c r="B165" s="181"/>
      <c r="C165" s="181"/>
      <c r="D165" s="25" t="s">
        <v>6</v>
      </c>
      <c r="E165" s="23">
        <f>F165+K165+L165+M165+N165</f>
        <v>0</v>
      </c>
      <c r="F165" s="118">
        <f>F154</f>
        <v>0</v>
      </c>
      <c r="G165" s="119"/>
      <c r="H165" s="119"/>
      <c r="I165" s="119"/>
      <c r="J165" s="119"/>
      <c r="K165" s="23">
        <f t="shared" ref="K165:N167" si="28">K154</f>
        <v>0</v>
      </c>
      <c r="L165" s="23">
        <f t="shared" si="28"/>
        <v>0</v>
      </c>
      <c r="M165" s="23">
        <f t="shared" si="28"/>
        <v>0</v>
      </c>
      <c r="N165" s="23">
        <f t="shared" si="28"/>
        <v>0</v>
      </c>
      <c r="O165" s="168"/>
    </row>
    <row r="166" spans="1:17" ht="26.25" customHeight="1" x14ac:dyDescent="0.25">
      <c r="A166" s="181"/>
      <c r="B166" s="181"/>
      <c r="C166" s="181"/>
      <c r="D166" s="25" t="s">
        <v>4</v>
      </c>
      <c r="E166" s="23">
        <f>F166+K166+L166+M166+N166</f>
        <v>147500</v>
      </c>
      <c r="F166" s="118">
        <f>F155</f>
        <v>147500</v>
      </c>
      <c r="G166" s="119"/>
      <c r="H166" s="119"/>
      <c r="I166" s="119"/>
      <c r="J166" s="119"/>
      <c r="K166" s="23">
        <f t="shared" si="28"/>
        <v>0</v>
      </c>
      <c r="L166" s="23">
        <f t="shared" si="28"/>
        <v>0</v>
      </c>
      <c r="M166" s="23">
        <f t="shared" si="28"/>
        <v>0</v>
      </c>
      <c r="N166" s="23">
        <f t="shared" si="28"/>
        <v>0</v>
      </c>
      <c r="O166" s="168"/>
    </row>
    <row r="167" spans="1:17" ht="27" customHeight="1" x14ac:dyDescent="0.25">
      <c r="A167" s="181"/>
      <c r="B167" s="181"/>
      <c r="C167" s="181"/>
      <c r="D167" s="25" t="s">
        <v>3</v>
      </c>
      <c r="E167" s="23">
        <f>F167+K167+L167+M167+N167</f>
        <v>77347.56</v>
      </c>
      <c r="F167" s="118">
        <f>F156</f>
        <v>77347.56</v>
      </c>
      <c r="G167" s="119"/>
      <c r="H167" s="119"/>
      <c r="I167" s="119"/>
      <c r="J167" s="119"/>
      <c r="K167" s="23">
        <f t="shared" si="28"/>
        <v>0</v>
      </c>
      <c r="L167" s="23">
        <f t="shared" si="28"/>
        <v>0</v>
      </c>
      <c r="M167" s="23">
        <f t="shared" si="28"/>
        <v>0</v>
      </c>
      <c r="N167" s="23">
        <f t="shared" si="28"/>
        <v>0</v>
      </c>
      <c r="O167" s="168"/>
    </row>
    <row r="168" spans="1:17" ht="28.5" customHeight="1" x14ac:dyDescent="0.25">
      <c r="A168" s="138" t="s">
        <v>96</v>
      </c>
      <c r="B168" s="198"/>
      <c r="C168" s="198"/>
      <c r="D168" s="198"/>
      <c r="E168" s="198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</row>
    <row r="169" spans="1:17" ht="33" customHeight="1" x14ac:dyDescent="0.25">
      <c r="A169" s="138" t="s">
        <v>97</v>
      </c>
      <c r="B169" s="223"/>
      <c r="C169" s="223"/>
      <c r="D169" s="223"/>
      <c r="E169" s="223"/>
      <c r="F169" s="223"/>
      <c r="G169" s="223"/>
      <c r="H169" s="223"/>
      <c r="I169" s="223"/>
      <c r="J169" s="223"/>
      <c r="K169" s="223"/>
      <c r="L169" s="223"/>
      <c r="M169" s="223"/>
      <c r="N169" s="223"/>
      <c r="O169" s="223"/>
    </row>
    <row r="170" spans="1:17" ht="24" customHeight="1" x14ac:dyDescent="0.25">
      <c r="A170" s="149">
        <v>1</v>
      </c>
      <c r="B170" s="150" t="s">
        <v>36</v>
      </c>
      <c r="C170" s="25" t="s">
        <v>23</v>
      </c>
      <c r="D170" s="25" t="s">
        <v>5</v>
      </c>
      <c r="E170" s="23">
        <f t="shared" ref="E170:N170" si="29">E171+E172+E173</f>
        <v>1203256</v>
      </c>
      <c r="F170" s="118">
        <f>F171+F172+F173</f>
        <v>240651.2</v>
      </c>
      <c r="G170" s="119"/>
      <c r="H170" s="119"/>
      <c r="I170" s="119"/>
      <c r="J170" s="119"/>
      <c r="K170" s="23">
        <f t="shared" si="29"/>
        <v>240651.2</v>
      </c>
      <c r="L170" s="23">
        <f t="shared" si="29"/>
        <v>240651.2</v>
      </c>
      <c r="M170" s="23">
        <f t="shared" si="29"/>
        <v>240651.2</v>
      </c>
      <c r="N170" s="23">
        <f t="shared" si="29"/>
        <v>240651.2</v>
      </c>
      <c r="O170" s="168" t="s">
        <v>52</v>
      </c>
    </row>
    <row r="171" spans="1:17" ht="27" customHeight="1" x14ac:dyDescent="0.25">
      <c r="A171" s="149"/>
      <c r="B171" s="150"/>
      <c r="C171" s="25" t="s">
        <v>23</v>
      </c>
      <c r="D171" s="25" t="s">
        <v>6</v>
      </c>
      <c r="E171" s="23">
        <f t="shared" ref="E171:E177" si="30">F171+K171+L171+M171+N171</f>
        <v>0</v>
      </c>
      <c r="F171" s="118">
        <f>F175</f>
        <v>0</v>
      </c>
      <c r="G171" s="119"/>
      <c r="H171" s="119"/>
      <c r="I171" s="119"/>
      <c r="J171" s="119"/>
      <c r="K171" s="23">
        <f t="shared" ref="K171:N173" si="31">K175</f>
        <v>0</v>
      </c>
      <c r="L171" s="23">
        <f t="shared" si="31"/>
        <v>0</v>
      </c>
      <c r="M171" s="23">
        <f t="shared" si="31"/>
        <v>0</v>
      </c>
      <c r="N171" s="23">
        <f t="shared" si="31"/>
        <v>0</v>
      </c>
      <c r="O171" s="168"/>
    </row>
    <row r="172" spans="1:17" ht="28.5" customHeight="1" x14ac:dyDescent="0.25">
      <c r="A172" s="149"/>
      <c r="B172" s="150"/>
      <c r="C172" s="25" t="s">
        <v>23</v>
      </c>
      <c r="D172" s="25" t="s">
        <v>4</v>
      </c>
      <c r="E172" s="23">
        <f t="shared" si="30"/>
        <v>0</v>
      </c>
      <c r="F172" s="118">
        <f>F176</f>
        <v>0</v>
      </c>
      <c r="G172" s="119"/>
      <c r="H172" s="119"/>
      <c r="I172" s="119"/>
      <c r="J172" s="119"/>
      <c r="K172" s="23">
        <f t="shared" si="31"/>
        <v>0</v>
      </c>
      <c r="L172" s="23">
        <f>L194</f>
        <v>0</v>
      </c>
      <c r="M172" s="23">
        <f t="shared" si="31"/>
        <v>0</v>
      </c>
      <c r="N172" s="23">
        <f t="shared" si="31"/>
        <v>0</v>
      </c>
      <c r="O172" s="168"/>
    </row>
    <row r="173" spans="1:17" ht="39" customHeight="1" x14ac:dyDescent="0.25">
      <c r="A173" s="149"/>
      <c r="B173" s="150"/>
      <c r="C173" s="25" t="s">
        <v>23</v>
      </c>
      <c r="D173" s="25" t="s">
        <v>3</v>
      </c>
      <c r="E173" s="23">
        <f t="shared" si="30"/>
        <v>1203256</v>
      </c>
      <c r="F173" s="118">
        <f>F177</f>
        <v>240651.2</v>
      </c>
      <c r="G173" s="119"/>
      <c r="H173" s="119"/>
      <c r="I173" s="119"/>
      <c r="J173" s="119"/>
      <c r="K173" s="23">
        <f t="shared" si="31"/>
        <v>240651.2</v>
      </c>
      <c r="L173" s="23">
        <f t="shared" si="31"/>
        <v>240651.2</v>
      </c>
      <c r="M173" s="23">
        <f t="shared" si="31"/>
        <v>240651.2</v>
      </c>
      <c r="N173" s="23">
        <f t="shared" si="31"/>
        <v>240651.2</v>
      </c>
      <c r="O173" s="168"/>
    </row>
    <row r="174" spans="1:17" ht="25.5" customHeight="1" x14ac:dyDescent="0.25">
      <c r="A174" s="129">
        <v>1.1000000000000001</v>
      </c>
      <c r="B174" s="193" t="s">
        <v>37</v>
      </c>
      <c r="C174" s="26" t="s">
        <v>23</v>
      </c>
      <c r="D174" s="27" t="s">
        <v>5</v>
      </c>
      <c r="E174" s="5">
        <f t="shared" si="30"/>
        <v>1203256</v>
      </c>
      <c r="F174" s="108">
        <f>F175+F176+F177</f>
        <v>240651.2</v>
      </c>
      <c r="G174" s="109"/>
      <c r="H174" s="109"/>
      <c r="I174" s="109"/>
      <c r="J174" s="110"/>
      <c r="K174" s="5">
        <f>K175+K176+K177</f>
        <v>240651.2</v>
      </c>
      <c r="L174" s="5">
        <f>L175+L176+L177</f>
        <v>240651.2</v>
      </c>
      <c r="M174" s="5">
        <f>M175+M176+M177</f>
        <v>240651.2</v>
      </c>
      <c r="N174" s="5">
        <f>N175+N176+N177</f>
        <v>240651.2</v>
      </c>
      <c r="O174" s="162" t="s">
        <v>14</v>
      </c>
    </row>
    <row r="175" spans="1:17" ht="24.75" customHeight="1" x14ac:dyDescent="0.25">
      <c r="A175" s="228"/>
      <c r="B175" s="194"/>
      <c r="C175" s="26" t="s">
        <v>23</v>
      </c>
      <c r="D175" s="26" t="s">
        <v>6</v>
      </c>
      <c r="E175" s="5">
        <f t="shared" si="30"/>
        <v>0</v>
      </c>
      <c r="F175" s="108">
        <v>0</v>
      </c>
      <c r="G175" s="109"/>
      <c r="H175" s="109"/>
      <c r="I175" s="109"/>
      <c r="J175" s="110"/>
      <c r="K175" s="5">
        <v>0</v>
      </c>
      <c r="L175" s="5">
        <v>0</v>
      </c>
      <c r="M175" s="5">
        <v>0</v>
      </c>
      <c r="N175" s="5">
        <v>0</v>
      </c>
      <c r="O175" s="215"/>
    </row>
    <row r="176" spans="1:17" ht="33" customHeight="1" x14ac:dyDescent="0.25">
      <c r="A176" s="228"/>
      <c r="B176" s="194"/>
      <c r="C176" s="26" t="s">
        <v>23</v>
      </c>
      <c r="D176" s="26" t="s">
        <v>4</v>
      </c>
      <c r="E176" s="5">
        <f t="shared" si="30"/>
        <v>0</v>
      </c>
      <c r="F176" s="108">
        <v>0</v>
      </c>
      <c r="G176" s="109"/>
      <c r="H176" s="109"/>
      <c r="I176" s="109"/>
      <c r="J176" s="110"/>
      <c r="K176" s="5">
        <v>0</v>
      </c>
      <c r="L176" s="5">
        <v>0</v>
      </c>
      <c r="M176" s="5">
        <v>0</v>
      </c>
      <c r="N176" s="5">
        <v>0</v>
      </c>
      <c r="O176" s="215"/>
    </row>
    <row r="177" spans="1:15" ht="30.75" customHeight="1" x14ac:dyDescent="0.25">
      <c r="A177" s="228"/>
      <c r="B177" s="195"/>
      <c r="C177" s="26" t="s">
        <v>23</v>
      </c>
      <c r="D177" s="26" t="s">
        <v>3</v>
      </c>
      <c r="E177" s="5">
        <f t="shared" si="30"/>
        <v>1203256</v>
      </c>
      <c r="F177" s="108">
        <v>240651.2</v>
      </c>
      <c r="G177" s="109"/>
      <c r="H177" s="109"/>
      <c r="I177" s="109"/>
      <c r="J177" s="110"/>
      <c r="K177" s="5">
        <v>240651.2</v>
      </c>
      <c r="L177" s="5">
        <v>240651.2</v>
      </c>
      <c r="M177" s="5">
        <v>240651.2</v>
      </c>
      <c r="N177" s="5">
        <v>240651.2</v>
      </c>
      <c r="O177" s="216"/>
    </row>
    <row r="178" spans="1:15" ht="27.75" customHeight="1" x14ac:dyDescent="0.25">
      <c r="A178" s="99"/>
      <c r="B178" s="169" t="s">
        <v>53</v>
      </c>
      <c r="C178" s="129" t="s">
        <v>52</v>
      </c>
      <c r="D178" s="129" t="s">
        <v>52</v>
      </c>
      <c r="E178" s="101" t="s">
        <v>49</v>
      </c>
      <c r="F178" s="101" t="s">
        <v>50</v>
      </c>
      <c r="G178" s="108" t="s">
        <v>51</v>
      </c>
      <c r="H178" s="112"/>
      <c r="I178" s="112"/>
      <c r="J178" s="113"/>
      <c r="K178" s="101" t="s">
        <v>16</v>
      </c>
      <c r="L178" s="101" t="s">
        <v>20</v>
      </c>
      <c r="M178" s="101" t="s">
        <v>21</v>
      </c>
      <c r="N178" s="101" t="s">
        <v>22</v>
      </c>
      <c r="O178" s="162" t="s">
        <v>52</v>
      </c>
    </row>
    <row r="179" spans="1:15" ht="19.5" customHeight="1" x14ac:dyDescent="0.25">
      <c r="A179" s="99"/>
      <c r="B179" s="250"/>
      <c r="C179" s="98"/>
      <c r="D179" s="98"/>
      <c r="E179" s="102"/>
      <c r="F179" s="102"/>
      <c r="G179" s="5" t="s">
        <v>45</v>
      </c>
      <c r="H179" s="5" t="s">
        <v>46</v>
      </c>
      <c r="I179" s="5" t="s">
        <v>47</v>
      </c>
      <c r="J179" s="5" t="s">
        <v>48</v>
      </c>
      <c r="K179" s="102"/>
      <c r="L179" s="102"/>
      <c r="M179" s="102"/>
      <c r="N179" s="102"/>
      <c r="O179" s="99"/>
    </row>
    <row r="180" spans="1:15" ht="27.75" customHeight="1" x14ac:dyDescent="0.25">
      <c r="A180" s="100"/>
      <c r="B180" s="251"/>
      <c r="C180" s="102"/>
      <c r="D180" s="102"/>
      <c r="E180" s="29" t="s">
        <v>54</v>
      </c>
      <c r="F180" s="29" t="s">
        <v>54</v>
      </c>
      <c r="G180" s="29" t="s">
        <v>55</v>
      </c>
      <c r="H180" s="29" t="s">
        <v>55</v>
      </c>
      <c r="I180" s="29" t="s">
        <v>55</v>
      </c>
      <c r="J180" s="29" t="s">
        <v>55</v>
      </c>
      <c r="K180" s="29" t="s">
        <v>54</v>
      </c>
      <c r="L180" s="29" t="s">
        <v>54</v>
      </c>
      <c r="M180" s="29" t="s">
        <v>54</v>
      </c>
      <c r="N180" s="29" t="s">
        <v>54</v>
      </c>
      <c r="O180" s="100"/>
    </row>
    <row r="181" spans="1:15" ht="24" customHeight="1" x14ac:dyDescent="0.25">
      <c r="A181" s="224">
        <v>2</v>
      </c>
      <c r="B181" s="225" t="s">
        <v>38</v>
      </c>
      <c r="C181" s="31" t="s">
        <v>23</v>
      </c>
      <c r="D181" s="25" t="s">
        <v>5</v>
      </c>
      <c r="E181" s="23">
        <f t="shared" ref="E181:N181" si="32">E182+E183+E184</f>
        <v>24313.65</v>
      </c>
      <c r="F181" s="111">
        <f>F182+F183+F184</f>
        <v>22313.65</v>
      </c>
      <c r="G181" s="109"/>
      <c r="H181" s="109"/>
      <c r="I181" s="109"/>
      <c r="J181" s="110"/>
      <c r="K181" s="23">
        <f t="shared" si="32"/>
        <v>2000</v>
      </c>
      <c r="L181" s="23">
        <f t="shared" si="32"/>
        <v>0</v>
      </c>
      <c r="M181" s="23">
        <f t="shared" si="32"/>
        <v>0</v>
      </c>
      <c r="N181" s="23">
        <f t="shared" si="32"/>
        <v>0</v>
      </c>
      <c r="O181" s="162" t="s">
        <v>14</v>
      </c>
    </row>
    <row r="182" spans="1:15" ht="25.5" customHeight="1" x14ac:dyDescent="0.25">
      <c r="A182" s="218"/>
      <c r="B182" s="226"/>
      <c r="C182" s="31" t="s">
        <v>23</v>
      </c>
      <c r="D182" s="31" t="s">
        <v>6</v>
      </c>
      <c r="E182" s="23">
        <f>F182+K182+L182+M182+N182</f>
        <v>0</v>
      </c>
      <c r="F182" s="111">
        <f>F193+F186</f>
        <v>0</v>
      </c>
      <c r="G182" s="109"/>
      <c r="H182" s="109"/>
      <c r="I182" s="109"/>
      <c r="J182" s="110"/>
      <c r="K182" s="23">
        <f t="shared" ref="K182:N184" si="33">K193+K186</f>
        <v>0</v>
      </c>
      <c r="L182" s="23">
        <f t="shared" si="33"/>
        <v>0</v>
      </c>
      <c r="M182" s="23">
        <f t="shared" si="33"/>
        <v>0</v>
      </c>
      <c r="N182" s="23">
        <f t="shared" si="33"/>
        <v>0</v>
      </c>
      <c r="O182" s="215"/>
    </row>
    <row r="183" spans="1:15" ht="30.75" customHeight="1" x14ac:dyDescent="0.25">
      <c r="A183" s="218"/>
      <c r="B183" s="226"/>
      <c r="C183" s="31" t="s">
        <v>23</v>
      </c>
      <c r="D183" s="31" t="s">
        <v>4</v>
      </c>
      <c r="E183" s="23">
        <f>F183+K183+L183+M183+N183</f>
        <v>0</v>
      </c>
      <c r="F183" s="111">
        <f>F194+F187</f>
        <v>0</v>
      </c>
      <c r="G183" s="109"/>
      <c r="H183" s="109"/>
      <c r="I183" s="109"/>
      <c r="J183" s="110"/>
      <c r="K183" s="23">
        <f t="shared" si="33"/>
        <v>0</v>
      </c>
      <c r="L183" s="23">
        <f t="shared" si="33"/>
        <v>0</v>
      </c>
      <c r="M183" s="23">
        <f t="shared" si="33"/>
        <v>0</v>
      </c>
      <c r="N183" s="23">
        <f t="shared" si="33"/>
        <v>0</v>
      </c>
      <c r="O183" s="215"/>
    </row>
    <row r="184" spans="1:15" ht="28.5" customHeight="1" x14ac:dyDescent="0.25">
      <c r="A184" s="219"/>
      <c r="B184" s="227"/>
      <c r="C184" s="31" t="s">
        <v>23</v>
      </c>
      <c r="D184" s="31" t="s">
        <v>3</v>
      </c>
      <c r="E184" s="23">
        <f>F184+K184+L184+M184+N184</f>
        <v>24313.65</v>
      </c>
      <c r="F184" s="111">
        <f>F195+F188</f>
        <v>22313.65</v>
      </c>
      <c r="G184" s="109"/>
      <c r="H184" s="109"/>
      <c r="I184" s="109"/>
      <c r="J184" s="110"/>
      <c r="K184" s="23">
        <f t="shared" si="33"/>
        <v>2000</v>
      </c>
      <c r="L184" s="23">
        <f t="shared" si="33"/>
        <v>0</v>
      </c>
      <c r="M184" s="23">
        <f t="shared" si="33"/>
        <v>0</v>
      </c>
      <c r="N184" s="23">
        <f t="shared" si="33"/>
        <v>0</v>
      </c>
      <c r="O184" s="216"/>
    </row>
    <row r="185" spans="1:15" ht="24.75" customHeight="1" x14ac:dyDescent="0.25">
      <c r="A185" s="185">
        <v>2.1</v>
      </c>
      <c r="B185" s="187" t="s">
        <v>44</v>
      </c>
      <c r="C185" s="26" t="s">
        <v>23</v>
      </c>
      <c r="D185" s="27" t="s">
        <v>5</v>
      </c>
      <c r="E185" s="5">
        <f t="shared" ref="E185:N185" si="34">E186+E187+E188</f>
        <v>3855.2200000000003</v>
      </c>
      <c r="F185" s="108">
        <f>F186+F187+F188</f>
        <v>1855.22</v>
      </c>
      <c r="G185" s="109"/>
      <c r="H185" s="109"/>
      <c r="I185" s="109"/>
      <c r="J185" s="110"/>
      <c r="K185" s="5">
        <f t="shared" si="34"/>
        <v>2000</v>
      </c>
      <c r="L185" s="5">
        <f t="shared" si="34"/>
        <v>0</v>
      </c>
      <c r="M185" s="5">
        <f t="shared" si="34"/>
        <v>0</v>
      </c>
      <c r="N185" s="5">
        <f t="shared" si="34"/>
        <v>0</v>
      </c>
      <c r="O185" s="162" t="s">
        <v>14</v>
      </c>
    </row>
    <row r="186" spans="1:15" ht="21.75" customHeight="1" x14ac:dyDescent="0.25">
      <c r="A186" s="186"/>
      <c r="B186" s="190"/>
      <c r="C186" s="26" t="s">
        <v>23</v>
      </c>
      <c r="D186" s="26" t="s">
        <v>6</v>
      </c>
      <c r="E186" s="5">
        <f>F186+K186+L186+M186+N186</f>
        <v>0</v>
      </c>
      <c r="F186" s="108">
        <v>0</v>
      </c>
      <c r="G186" s="109"/>
      <c r="H186" s="109"/>
      <c r="I186" s="109"/>
      <c r="J186" s="110"/>
      <c r="K186" s="5">
        <v>0</v>
      </c>
      <c r="L186" s="5">
        <v>0</v>
      </c>
      <c r="M186" s="5">
        <v>0</v>
      </c>
      <c r="N186" s="5">
        <v>0</v>
      </c>
      <c r="O186" s="215"/>
    </row>
    <row r="187" spans="1:15" ht="29.25" customHeight="1" x14ac:dyDescent="0.25">
      <c r="A187" s="186"/>
      <c r="B187" s="190"/>
      <c r="C187" s="26" t="s">
        <v>23</v>
      </c>
      <c r="D187" s="26" t="s">
        <v>4</v>
      </c>
      <c r="E187" s="5">
        <f>F187+K187+L187+M187+N187</f>
        <v>0</v>
      </c>
      <c r="F187" s="108">
        <v>0</v>
      </c>
      <c r="G187" s="109"/>
      <c r="H187" s="109"/>
      <c r="I187" s="109"/>
      <c r="J187" s="110"/>
      <c r="K187" s="5">
        <v>0</v>
      </c>
      <c r="L187" s="5">
        <v>0</v>
      </c>
      <c r="M187" s="5">
        <v>0</v>
      </c>
      <c r="N187" s="5">
        <v>0</v>
      </c>
      <c r="O187" s="215"/>
    </row>
    <row r="188" spans="1:15" ht="39" customHeight="1" x14ac:dyDescent="0.25">
      <c r="A188" s="186"/>
      <c r="B188" s="191"/>
      <c r="C188" s="26" t="s">
        <v>23</v>
      </c>
      <c r="D188" s="26" t="s">
        <v>3</v>
      </c>
      <c r="E188" s="5">
        <f>F188+K188+L188+M188+N188</f>
        <v>3855.2200000000003</v>
      </c>
      <c r="F188" s="108">
        <v>1855.22</v>
      </c>
      <c r="G188" s="109"/>
      <c r="H188" s="109"/>
      <c r="I188" s="109"/>
      <c r="J188" s="110"/>
      <c r="K188" s="5">
        <v>2000</v>
      </c>
      <c r="L188" s="5">
        <v>0</v>
      </c>
      <c r="M188" s="5">
        <v>0</v>
      </c>
      <c r="N188" s="5">
        <v>0</v>
      </c>
      <c r="O188" s="216"/>
    </row>
    <row r="189" spans="1:15" ht="27.75" customHeight="1" x14ac:dyDescent="0.25">
      <c r="A189" s="99"/>
      <c r="B189" s="187" t="s">
        <v>64</v>
      </c>
      <c r="C189" s="129" t="s">
        <v>52</v>
      </c>
      <c r="D189" s="129" t="s">
        <v>52</v>
      </c>
      <c r="E189" s="101" t="s">
        <v>49</v>
      </c>
      <c r="F189" s="101" t="s">
        <v>50</v>
      </c>
      <c r="G189" s="108" t="s">
        <v>51</v>
      </c>
      <c r="H189" s="112"/>
      <c r="I189" s="112"/>
      <c r="J189" s="113"/>
      <c r="K189" s="101" t="s">
        <v>16</v>
      </c>
      <c r="L189" s="101" t="s">
        <v>20</v>
      </c>
      <c r="M189" s="101" t="s">
        <v>21</v>
      </c>
      <c r="N189" s="101" t="s">
        <v>22</v>
      </c>
      <c r="O189" s="162" t="s">
        <v>52</v>
      </c>
    </row>
    <row r="190" spans="1:15" ht="19.5" customHeight="1" x14ac:dyDescent="0.25">
      <c r="A190" s="99"/>
      <c r="B190" s="188"/>
      <c r="C190" s="98"/>
      <c r="D190" s="98"/>
      <c r="E190" s="102"/>
      <c r="F190" s="102"/>
      <c r="G190" s="5" t="s">
        <v>45</v>
      </c>
      <c r="H190" s="5" t="s">
        <v>46</v>
      </c>
      <c r="I190" s="5" t="s">
        <v>47</v>
      </c>
      <c r="J190" s="5" t="s">
        <v>48</v>
      </c>
      <c r="K190" s="102"/>
      <c r="L190" s="102"/>
      <c r="M190" s="102"/>
      <c r="N190" s="102"/>
      <c r="O190" s="99"/>
    </row>
    <row r="191" spans="1:15" ht="20.25" customHeight="1" x14ac:dyDescent="0.25">
      <c r="A191" s="100"/>
      <c r="B191" s="189"/>
      <c r="C191" s="102"/>
      <c r="D191" s="102"/>
      <c r="E191" s="29" t="s">
        <v>12</v>
      </c>
      <c r="F191" s="29" t="s">
        <v>12</v>
      </c>
      <c r="G191" s="29" t="s">
        <v>57</v>
      </c>
      <c r="H191" s="29" t="s">
        <v>57</v>
      </c>
      <c r="I191" s="29" t="s">
        <v>12</v>
      </c>
      <c r="J191" s="29" t="s">
        <v>57</v>
      </c>
      <c r="K191" s="29" t="s">
        <v>57</v>
      </c>
      <c r="L191" s="29" t="s">
        <v>57</v>
      </c>
      <c r="M191" s="29" t="s">
        <v>57</v>
      </c>
      <c r="N191" s="29" t="s">
        <v>57</v>
      </c>
      <c r="O191" s="100"/>
    </row>
    <row r="192" spans="1:15" ht="24" customHeight="1" x14ac:dyDescent="0.25">
      <c r="A192" s="213">
        <v>2.2000000000000002</v>
      </c>
      <c r="B192" s="229" t="s">
        <v>39</v>
      </c>
      <c r="C192" s="27" t="s">
        <v>23</v>
      </c>
      <c r="D192" s="27" t="s">
        <v>5</v>
      </c>
      <c r="E192" s="5">
        <f t="shared" ref="E192:N192" si="35">E193+E194+E195</f>
        <v>20458.43</v>
      </c>
      <c r="F192" s="108">
        <f>F193+F194+F195</f>
        <v>20458.43</v>
      </c>
      <c r="G192" s="109"/>
      <c r="H192" s="109"/>
      <c r="I192" s="109"/>
      <c r="J192" s="110"/>
      <c r="K192" s="5">
        <f t="shared" si="35"/>
        <v>0</v>
      </c>
      <c r="L192" s="5">
        <f t="shared" si="35"/>
        <v>0</v>
      </c>
      <c r="M192" s="5">
        <f t="shared" si="35"/>
        <v>0</v>
      </c>
      <c r="N192" s="5">
        <f t="shared" si="35"/>
        <v>0</v>
      </c>
      <c r="O192" s="162" t="s">
        <v>14</v>
      </c>
    </row>
    <row r="193" spans="1:15" ht="27" customHeight="1" x14ac:dyDescent="0.25">
      <c r="A193" s="214"/>
      <c r="B193" s="230"/>
      <c r="C193" s="27" t="s">
        <v>23</v>
      </c>
      <c r="D193" s="26" t="s">
        <v>6</v>
      </c>
      <c r="E193" s="5">
        <f>F193+K193+L193+M193+N193</f>
        <v>0</v>
      </c>
      <c r="F193" s="108">
        <v>0</v>
      </c>
      <c r="G193" s="109"/>
      <c r="H193" s="109"/>
      <c r="I193" s="109"/>
      <c r="J193" s="110"/>
      <c r="K193" s="5">
        <v>0</v>
      </c>
      <c r="L193" s="5">
        <v>0</v>
      </c>
      <c r="M193" s="5">
        <v>0</v>
      </c>
      <c r="N193" s="5">
        <v>0</v>
      </c>
      <c r="O193" s="215"/>
    </row>
    <row r="194" spans="1:15" ht="39" customHeight="1" x14ac:dyDescent="0.25">
      <c r="A194" s="214"/>
      <c r="B194" s="230"/>
      <c r="C194" s="27" t="s">
        <v>23</v>
      </c>
      <c r="D194" s="26" t="s">
        <v>4</v>
      </c>
      <c r="E194" s="5">
        <f>F194+K194+L194+M194+N194</f>
        <v>0</v>
      </c>
      <c r="F194" s="108">
        <v>0</v>
      </c>
      <c r="G194" s="109"/>
      <c r="H194" s="109"/>
      <c r="I194" s="109"/>
      <c r="J194" s="110"/>
      <c r="K194" s="5">
        <v>0</v>
      </c>
      <c r="L194" s="5">
        <v>0</v>
      </c>
      <c r="M194" s="5">
        <v>0</v>
      </c>
      <c r="N194" s="5">
        <v>0</v>
      </c>
      <c r="O194" s="215"/>
    </row>
    <row r="195" spans="1:15" ht="24.75" customHeight="1" x14ac:dyDescent="0.25">
      <c r="A195" s="214"/>
      <c r="B195" s="230"/>
      <c r="C195" s="27" t="s">
        <v>23</v>
      </c>
      <c r="D195" s="26" t="s">
        <v>3</v>
      </c>
      <c r="E195" s="5">
        <f>F195+K195+L195+M195+N195</f>
        <v>20458.43</v>
      </c>
      <c r="F195" s="108">
        <f>1324.8+19133.63</f>
        <v>20458.43</v>
      </c>
      <c r="G195" s="109"/>
      <c r="H195" s="109"/>
      <c r="I195" s="109"/>
      <c r="J195" s="110"/>
      <c r="K195" s="5">
        <v>0</v>
      </c>
      <c r="L195" s="5">
        <v>0</v>
      </c>
      <c r="M195" s="5">
        <v>0</v>
      </c>
      <c r="N195" s="5">
        <v>0</v>
      </c>
      <c r="O195" s="216"/>
    </row>
    <row r="196" spans="1:15" ht="31.5" customHeight="1" x14ac:dyDescent="0.25">
      <c r="A196" s="119"/>
      <c r="B196" s="193" t="s">
        <v>65</v>
      </c>
      <c r="C196" s="129" t="s">
        <v>52</v>
      </c>
      <c r="D196" s="129" t="s">
        <v>52</v>
      </c>
      <c r="E196" s="101" t="s">
        <v>49</v>
      </c>
      <c r="F196" s="101" t="s">
        <v>50</v>
      </c>
      <c r="G196" s="108" t="s">
        <v>51</v>
      </c>
      <c r="H196" s="112"/>
      <c r="I196" s="112"/>
      <c r="J196" s="113"/>
      <c r="K196" s="101" t="s">
        <v>16</v>
      </c>
      <c r="L196" s="101" t="s">
        <v>20</v>
      </c>
      <c r="M196" s="101" t="s">
        <v>21</v>
      </c>
      <c r="N196" s="101" t="s">
        <v>22</v>
      </c>
      <c r="O196" s="162" t="s">
        <v>52</v>
      </c>
    </row>
    <row r="197" spans="1:15" ht="15.75" customHeight="1" x14ac:dyDescent="0.25">
      <c r="A197" s="119"/>
      <c r="B197" s="190"/>
      <c r="C197" s="98"/>
      <c r="D197" s="98"/>
      <c r="E197" s="102"/>
      <c r="F197" s="102"/>
      <c r="G197" s="5" t="s">
        <v>45</v>
      </c>
      <c r="H197" s="5" t="s">
        <v>46</v>
      </c>
      <c r="I197" s="5" t="s">
        <v>47</v>
      </c>
      <c r="J197" s="5" t="s">
        <v>48</v>
      </c>
      <c r="K197" s="102"/>
      <c r="L197" s="102"/>
      <c r="M197" s="102"/>
      <c r="N197" s="102"/>
      <c r="O197" s="99"/>
    </row>
    <row r="198" spans="1:15" ht="17.25" customHeight="1" x14ac:dyDescent="0.25">
      <c r="A198" s="119"/>
      <c r="B198" s="191"/>
      <c r="C198" s="102"/>
      <c r="D198" s="102"/>
      <c r="E198" s="29" t="s">
        <v>83</v>
      </c>
      <c r="F198" s="29" t="s">
        <v>83</v>
      </c>
      <c r="G198" s="29" t="s">
        <v>57</v>
      </c>
      <c r="H198" s="29" t="s">
        <v>57</v>
      </c>
      <c r="I198" s="29" t="s">
        <v>57</v>
      </c>
      <c r="J198" s="29" t="s">
        <v>83</v>
      </c>
      <c r="K198" s="29" t="s">
        <v>57</v>
      </c>
      <c r="L198" s="29" t="s">
        <v>57</v>
      </c>
      <c r="M198" s="29" t="s">
        <v>57</v>
      </c>
      <c r="N198" s="29" t="s">
        <v>57</v>
      </c>
      <c r="O198" s="100"/>
    </row>
    <row r="199" spans="1:15" ht="24" customHeight="1" x14ac:dyDescent="0.25">
      <c r="A199" s="211" t="s">
        <v>98</v>
      </c>
      <c r="B199" s="212"/>
      <c r="C199" s="212"/>
      <c r="D199" s="25" t="s">
        <v>5</v>
      </c>
      <c r="E199" s="23">
        <f>F199+K199+L199+M199+N199</f>
        <v>1227569.6499999999</v>
      </c>
      <c r="F199" s="118">
        <f>F200+F201+F202</f>
        <v>262964.85000000003</v>
      </c>
      <c r="G199" s="119"/>
      <c r="H199" s="119"/>
      <c r="I199" s="119"/>
      <c r="J199" s="119"/>
      <c r="K199" s="23">
        <f>K200+K201+K202</f>
        <v>242651.2</v>
      </c>
      <c r="L199" s="23">
        <f>L200+L201+L202</f>
        <v>240651.2</v>
      </c>
      <c r="M199" s="23">
        <f>M200+M201+M202</f>
        <v>240651.2</v>
      </c>
      <c r="N199" s="23">
        <f>N200+N201+N202</f>
        <v>240651.2</v>
      </c>
      <c r="O199" s="217" t="s">
        <v>52</v>
      </c>
    </row>
    <row r="200" spans="1:15" ht="27" customHeight="1" x14ac:dyDescent="0.25">
      <c r="A200" s="212"/>
      <c r="B200" s="212"/>
      <c r="C200" s="212"/>
      <c r="D200" s="25" t="s">
        <v>6</v>
      </c>
      <c r="E200" s="23">
        <f>F200+K200+L200+M200+N200</f>
        <v>0</v>
      </c>
      <c r="F200" s="118">
        <f>F171+F182</f>
        <v>0</v>
      </c>
      <c r="G200" s="119"/>
      <c r="H200" s="119"/>
      <c r="I200" s="119"/>
      <c r="J200" s="119"/>
      <c r="K200" s="23">
        <f t="shared" ref="K200:N202" si="36">K171+K182</f>
        <v>0</v>
      </c>
      <c r="L200" s="23">
        <f t="shared" si="36"/>
        <v>0</v>
      </c>
      <c r="M200" s="23">
        <f t="shared" si="36"/>
        <v>0</v>
      </c>
      <c r="N200" s="23">
        <f t="shared" si="36"/>
        <v>0</v>
      </c>
      <c r="O200" s="218"/>
    </row>
    <row r="201" spans="1:15" ht="29.25" customHeight="1" x14ac:dyDescent="0.25">
      <c r="A201" s="212"/>
      <c r="B201" s="212"/>
      <c r="C201" s="212"/>
      <c r="D201" s="25" t="s">
        <v>4</v>
      </c>
      <c r="E201" s="23">
        <f>F201+K201+L201+M201+N201</f>
        <v>0</v>
      </c>
      <c r="F201" s="118">
        <f>F172+F183</f>
        <v>0</v>
      </c>
      <c r="G201" s="119"/>
      <c r="H201" s="119"/>
      <c r="I201" s="119"/>
      <c r="J201" s="119"/>
      <c r="K201" s="23">
        <f t="shared" si="36"/>
        <v>0</v>
      </c>
      <c r="L201" s="23">
        <f t="shared" si="36"/>
        <v>0</v>
      </c>
      <c r="M201" s="23">
        <f t="shared" si="36"/>
        <v>0</v>
      </c>
      <c r="N201" s="23">
        <f t="shared" si="36"/>
        <v>0</v>
      </c>
      <c r="O201" s="218"/>
    </row>
    <row r="202" spans="1:15" ht="27.75" customHeight="1" x14ac:dyDescent="0.25">
      <c r="A202" s="212"/>
      <c r="B202" s="212"/>
      <c r="C202" s="212"/>
      <c r="D202" s="25" t="s">
        <v>3</v>
      </c>
      <c r="E202" s="23">
        <f>F202+K202+L202+M202+N202</f>
        <v>1227569.6499999999</v>
      </c>
      <c r="F202" s="118">
        <f>F173+F184</f>
        <v>262964.85000000003</v>
      </c>
      <c r="G202" s="119"/>
      <c r="H202" s="119"/>
      <c r="I202" s="119"/>
      <c r="J202" s="119"/>
      <c r="K202" s="23">
        <f t="shared" si="36"/>
        <v>242651.2</v>
      </c>
      <c r="L202" s="23">
        <f t="shared" si="36"/>
        <v>240651.2</v>
      </c>
      <c r="M202" s="23">
        <f t="shared" si="36"/>
        <v>240651.2</v>
      </c>
      <c r="N202" s="23">
        <f t="shared" si="36"/>
        <v>240651.2</v>
      </c>
      <c r="O202" s="219"/>
    </row>
    <row r="203" spans="1:15" ht="25.5" customHeight="1" x14ac:dyDescent="0.25">
      <c r="A203" s="138" t="s">
        <v>99</v>
      </c>
      <c r="B203" s="221"/>
      <c r="C203" s="221"/>
      <c r="D203" s="221"/>
      <c r="E203" s="221"/>
      <c r="F203" s="221"/>
      <c r="G203" s="221"/>
      <c r="H203" s="221"/>
      <c r="I203" s="221"/>
      <c r="J203" s="221"/>
      <c r="K203" s="221"/>
      <c r="L203" s="221"/>
      <c r="M203" s="221"/>
      <c r="N203" s="221"/>
      <c r="O203" s="221"/>
    </row>
    <row r="204" spans="1:15" ht="24" customHeight="1" x14ac:dyDescent="0.25">
      <c r="A204" s="138" t="s">
        <v>100</v>
      </c>
      <c r="B204" s="151"/>
      <c r="C204" s="151"/>
      <c r="D204" s="151"/>
      <c r="E204" s="151"/>
      <c r="F204" s="151"/>
      <c r="G204" s="151"/>
      <c r="H204" s="151"/>
      <c r="I204" s="151"/>
      <c r="J204" s="151"/>
      <c r="K204" s="151"/>
      <c r="L204" s="151"/>
      <c r="M204" s="151"/>
      <c r="N204" s="151"/>
      <c r="O204" s="151"/>
    </row>
    <row r="205" spans="1:15" ht="39" customHeight="1" x14ac:dyDescent="0.25">
      <c r="A205" s="211">
        <v>1</v>
      </c>
      <c r="B205" s="286" t="s">
        <v>41</v>
      </c>
      <c r="C205" s="25" t="s">
        <v>23</v>
      </c>
      <c r="D205" s="25" t="s">
        <v>5</v>
      </c>
      <c r="E205" s="23">
        <f>F205+K205+L205+M205+N205</f>
        <v>0</v>
      </c>
      <c r="F205" s="118">
        <f>F206+F207+F208</f>
        <v>0</v>
      </c>
      <c r="G205" s="119"/>
      <c r="H205" s="119"/>
      <c r="I205" s="119"/>
      <c r="J205" s="119"/>
      <c r="K205" s="23">
        <f>K206+K207+K208</f>
        <v>0</v>
      </c>
      <c r="L205" s="23">
        <f>L206+L207+L208</f>
        <v>0</v>
      </c>
      <c r="M205" s="23">
        <f>M206+M207+M208</f>
        <v>0</v>
      </c>
      <c r="N205" s="23">
        <f>N206+N207+N208</f>
        <v>0</v>
      </c>
      <c r="O205" s="220" t="s">
        <v>52</v>
      </c>
    </row>
    <row r="206" spans="1:15" ht="39" customHeight="1" x14ac:dyDescent="0.25">
      <c r="A206" s="222"/>
      <c r="B206" s="286"/>
      <c r="C206" s="25" t="s">
        <v>23</v>
      </c>
      <c r="D206" s="25" t="s">
        <v>6</v>
      </c>
      <c r="E206" s="23">
        <f>F206+K206+L206+M206+N206</f>
        <v>0</v>
      </c>
      <c r="F206" s="118">
        <f>F210</f>
        <v>0</v>
      </c>
      <c r="G206" s="119"/>
      <c r="H206" s="119"/>
      <c r="I206" s="119"/>
      <c r="J206" s="119"/>
      <c r="K206" s="23">
        <f t="shared" ref="K206:N208" si="37">K210</f>
        <v>0</v>
      </c>
      <c r="L206" s="23">
        <f t="shared" si="37"/>
        <v>0</v>
      </c>
      <c r="M206" s="23">
        <f t="shared" si="37"/>
        <v>0</v>
      </c>
      <c r="N206" s="23">
        <f t="shared" si="37"/>
        <v>0</v>
      </c>
      <c r="O206" s="119"/>
    </row>
    <row r="207" spans="1:15" ht="39" customHeight="1" x14ac:dyDescent="0.25">
      <c r="A207" s="222"/>
      <c r="B207" s="286"/>
      <c r="C207" s="25" t="s">
        <v>23</v>
      </c>
      <c r="D207" s="25" t="s">
        <v>4</v>
      </c>
      <c r="E207" s="23">
        <f>F207+K207+L207+M207+N207</f>
        <v>0</v>
      </c>
      <c r="F207" s="118">
        <f>F211</f>
        <v>0</v>
      </c>
      <c r="G207" s="119"/>
      <c r="H207" s="119"/>
      <c r="I207" s="119"/>
      <c r="J207" s="119"/>
      <c r="K207" s="23">
        <f t="shared" si="37"/>
        <v>0</v>
      </c>
      <c r="L207" s="23">
        <f t="shared" si="37"/>
        <v>0</v>
      </c>
      <c r="M207" s="23">
        <f t="shared" si="37"/>
        <v>0</v>
      </c>
      <c r="N207" s="23">
        <f t="shared" si="37"/>
        <v>0</v>
      </c>
      <c r="O207" s="119"/>
    </row>
    <row r="208" spans="1:15" ht="34.5" customHeight="1" x14ac:dyDescent="0.25">
      <c r="A208" s="222"/>
      <c r="B208" s="286"/>
      <c r="C208" s="25" t="s">
        <v>23</v>
      </c>
      <c r="D208" s="25" t="s">
        <v>3</v>
      </c>
      <c r="E208" s="23">
        <f>F208+K208+L208+M208+N208</f>
        <v>0</v>
      </c>
      <c r="F208" s="118">
        <f>F212</f>
        <v>0</v>
      </c>
      <c r="G208" s="119"/>
      <c r="H208" s="119"/>
      <c r="I208" s="119"/>
      <c r="J208" s="119"/>
      <c r="K208" s="23">
        <f t="shared" si="37"/>
        <v>0</v>
      </c>
      <c r="L208" s="23">
        <f t="shared" si="37"/>
        <v>0</v>
      </c>
      <c r="M208" s="23">
        <f t="shared" si="37"/>
        <v>0</v>
      </c>
      <c r="N208" s="23">
        <f t="shared" si="37"/>
        <v>0</v>
      </c>
      <c r="O208" s="119"/>
    </row>
    <row r="209" spans="1:15" ht="20.25" customHeight="1" x14ac:dyDescent="0.25">
      <c r="A209" s="97">
        <v>1.1000000000000001</v>
      </c>
      <c r="B209" s="237" t="s">
        <v>42</v>
      </c>
      <c r="C209" s="26" t="s">
        <v>23</v>
      </c>
      <c r="D209" s="27" t="s">
        <v>5</v>
      </c>
      <c r="E209" s="5">
        <f t="shared" ref="E209:N209" si="38">E210+E211+E212</f>
        <v>0</v>
      </c>
      <c r="F209" s="108">
        <f>F210+F211+F212</f>
        <v>0</v>
      </c>
      <c r="G209" s="112"/>
      <c r="H209" s="112"/>
      <c r="I209" s="112"/>
      <c r="J209" s="113"/>
      <c r="K209" s="5">
        <f t="shared" si="38"/>
        <v>0</v>
      </c>
      <c r="L209" s="5">
        <f t="shared" si="38"/>
        <v>0</v>
      </c>
      <c r="M209" s="5">
        <f t="shared" si="38"/>
        <v>0</v>
      </c>
      <c r="N209" s="5">
        <f t="shared" si="38"/>
        <v>0</v>
      </c>
      <c r="O209" s="162" t="s">
        <v>14</v>
      </c>
    </row>
    <row r="210" spans="1:15" ht="23.25" customHeight="1" x14ac:dyDescent="0.25">
      <c r="A210" s="172"/>
      <c r="B210" s="287"/>
      <c r="C210" s="26" t="s">
        <v>23</v>
      </c>
      <c r="D210" s="26" t="s">
        <v>6</v>
      </c>
      <c r="E210" s="5">
        <f>F210+K210+L210+N210</f>
        <v>0</v>
      </c>
      <c r="F210" s="108">
        <v>0</v>
      </c>
      <c r="G210" s="112"/>
      <c r="H210" s="112"/>
      <c r="I210" s="112"/>
      <c r="J210" s="113"/>
      <c r="K210" s="5">
        <v>0</v>
      </c>
      <c r="L210" s="5">
        <v>0</v>
      </c>
      <c r="M210" s="5">
        <v>0</v>
      </c>
      <c r="N210" s="5">
        <v>0</v>
      </c>
      <c r="O210" s="215"/>
    </row>
    <row r="211" spans="1:15" ht="27" customHeight="1" x14ac:dyDescent="0.25">
      <c r="A211" s="172"/>
      <c r="B211" s="287"/>
      <c r="C211" s="26" t="s">
        <v>23</v>
      </c>
      <c r="D211" s="26" t="s">
        <v>4</v>
      </c>
      <c r="E211" s="5">
        <f>F211+K211+L211+N211</f>
        <v>0</v>
      </c>
      <c r="F211" s="108">
        <v>0</v>
      </c>
      <c r="G211" s="112"/>
      <c r="H211" s="112"/>
      <c r="I211" s="112"/>
      <c r="J211" s="113"/>
      <c r="K211" s="5">
        <v>0</v>
      </c>
      <c r="L211" s="5">
        <v>0</v>
      </c>
      <c r="M211" s="5">
        <v>0</v>
      </c>
      <c r="N211" s="5">
        <v>0</v>
      </c>
      <c r="O211" s="215"/>
    </row>
    <row r="212" spans="1:15" ht="29.25" customHeight="1" x14ac:dyDescent="0.25">
      <c r="A212" s="172"/>
      <c r="B212" s="288"/>
      <c r="C212" s="26" t="s">
        <v>23</v>
      </c>
      <c r="D212" s="26" t="s">
        <v>3</v>
      </c>
      <c r="E212" s="5">
        <f>F212+K212+L212+N212</f>
        <v>0</v>
      </c>
      <c r="F212" s="108">
        <v>0</v>
      </c>
      <c r="G212" s="112"/>
      <c r="H212" s="112"/>
      <c r="I212" s="112"/>
      <c r="J212" s="113"/>
      <c r="K212" s="5">
        <v>0</v>
      </c>
      <c r="L212" s="5">
        <v>0</v>
      </c>
      <c r="M212" s="5">
        <v>0</v>
      </c>
      <c r="N212" s="5">
        <v>0</v>
      </c>
      <c r="O212" s="216"/>
    </row>
    <row r="213" spans="1:15" ht="21.75" customHeight="1" x14ac:dyDescent="0.25">
      <c r="A213" s="99"/>
      <c r="B213" s="193" t="s">
        <v>105</v>
      </c>
      <c r="C213" s="129" t="s">
        <v>52</v>
      </c>
      <c r="D213" s="129" t="s">
        <v>52</v>
      </c>
      <c r="E213" s="101" t="s">
        <v>49</v>
      </c>
      <c r="F213" s="101" t="s">
        <v>50</v>
      </c>
      <c r="G213" s="108" t="s">
        <v>51</v>
      </c>
      <c r="H213" s="112"/>
      <c r="I213" s="112"/>
      <c r="J213" s="113"/>
      <c r="K213" s="101" t="s">
        <v>16</v>
      </c>
      <c r="L213" s="101" t="s">
        <v>20</v>
      </c>
      <c r="M213" s="101" t="s">
        <v>21</v>
      </c>
      <c r="N213" s="101" t="s">
        <v>22</v>
      </c>
      <c r="O213" s="162" t="s">
        <v>52</v>
      </c>
    </row>
    <row r="214" spans="1:15" ht="23.25" customHeight="1" x14ac:dyDescent="0.25">
      <c r="A214" s="99"/>
      <c r="B214" s="190"/>
      <c r="C214" s="98"/>
      <c r="D214" s="98"/>
      <c r="E214" s="102"/>
      <c r="F214" s="102"/>
      <c r="G214" s="5" t="s">
        <v>45</v>
      </c>
      <c r="H214" s="5" t="s">
        <v>46</v>
      </c>
      <c r="I214" s="5" t="s">
        <v>47</v>
      </c>
      <c r="J214" s="5" t="s">
        <v>48</v>
      </c>
      <c r="K214" s="102"/>
      <c r="L214" s="102"/>
      <c r="M214" s="102"/>
      <c r="N214" s="102"/>
      <c r="O214" s="99"/>
    </row>
    <row r="215" spans="1:15" ht="24" customHeight="1" x14ac:dyDescent="0.25">
      <c r="A215" s="100"/>
      <c r="B215" s="191"/>
      <c r="C215" s="102"/>
      <c r="D215" s="102"/>
      <c r="E215" s="29" t="s">
        <v>57</v>
      </c>
      <c r="F215" s="29" t="s">
        <v>57</v>
      </c>
      <c r="G215" s="29" t="s">
        <v>57</v>
      </c>
      <c r="H215" s="29" t="s">
        <v>57</v>
      </c>
      <c r="I215" s="29" t="s">
        <v>57</v>
      </c>
      <c r="J215" s="29" t="s">
        <v>57</v>
      </c>
      <c r="K215" s="29" t="s">
        <v>57</v>
      </c>
      <c r="L215" s="29" t="s">
        <v>57</v>
      </c>
      <c r="M215" s="29" t="s">
        <v>57</v>
      </c>
      <c r="N215" s="29" t="s">
        <v>57</v>
      </c>
      <c r="O215" s="100"/>
    </row>
    <row r="216" spans="1:15" ht="24" customHeight="1" x14ac:dyDescent="0.25">
      <c r="A216" s="286" t="s">
        <v>101</v>
      </c>
      <c r="B216" s="291"/>
      <c r="C216" s="291"/>
      <c r="D216" s="25" t="s">
        <v>5</v>
      </c>
      <c r="E216" s="23">
        <f t="shared" ref="E216:N216" si="39">E217+E218+E219</f>
        <v>0</v>
      </c>
      <c r="F216" s="118">
        <f>F217+F218+F219</f>
        <v>0</v>
      </c>
      <c r="G216" s="119"/>
      <c r="H216" s="119"/>
      <c r="I216" s="119"/>
      <c r="J216" s="119"/>
      <c r="K216" s="23">
        <f t="shared" si="39"/>
        <v>0</v>
      </c>
      <c r="L216" s="23">
        <f t="shared" si="39"/>
        <v>0</v>
      </c>
      <c r="M216" s="23">
        <f t="shared" si="39"/>
        <v>0</v>
      </c>
      <c r="N216" s="23">
        <f t="shared" si="39"/>
        <v>0</v>
      </c>
      <c r="O216" s="217" t="s">
        <v>52</v>
      </c>
    </row>
    <row r="217" spans="1:15" ht="20.25" customHeight="1" x14ac:dyDescent="0.25">
      <c r="A217" s="291"/>
      <c r="B217" s="291"/>
      <c r="C217" s="291"/>
      <c r="D217" s="25" t="s">
        <v>6</v>
      </c>
      <c r="E217" s="23">
        <f>F217+K217+L217+M217+N217</f>
        <v>0</v>
      </c>
      <c r="F217" s="118">
        <f>F206</f>
        <v>0</v>
      </c>
      <c r="G217" s="119"/>
      <c r="H217" s="119"/>
      <c r="I217" s="119"/>
      <c r="J217" s="119"/>
      <c r="K217" s="23">
        <f t="shared" ref="K217:N219" si="40">K206</f>
        <v>0</v>
      </c>
      <c r="L217" s="23">
        <f t="shared" si="40"/>
        <v>0</v>
      </c>
      <c r="M217" s="23">
        <f t="shared" si="40"/>
        <v>0</v>
      </c>
      <c r="N217" s="23">
        <f t="shared" si="40"/>
        <v>0</v>
      </c>
      <c r="O217" s="218"/>
    </row>
    <row r="218" spans="1:15" ht="28.5" customHeight="1" x14ac:dyDescent="0.25">
      <c r="A218" s="291"/>
      <c r="B218" s="291"/>
      <c r="C218" s="291"/>
      <c r="D218" s="25" t="s">
        <v>4</v>
      </c>
      <c r="E218" s="23">
        <f>F218+K218+L218+M218+N218</f>
        <v>0</v>
      </c>
      <c r="F218" s="118">
        <f>F207</f>
        <v>0</v>
      </c>
      <c r="G218" s="119"/>
      <c r="H218" s="119"/>
      <c r="I218" s="119"/>
      <c r="J218" s="119"/>
      <c r="K218" s="23">
        <f t="shared" si="40"/>
        <v>0</v>
      </c>
      <c r="L218" s="23">
        <f t="shared" si="40"/>
        <v>0</v>
      </c>
      <c r="M218" s="23">
        <f t="shared" si="40"/>
        <v>0</v>
      </c>
      <c r="N218" s="23">
        <f t="shared" si="40"/>
        <v>0</v>
      </c>
      <c r="O218" s="218"/>
    </row>
    <row r="219" spans="1:15" ht="27" customHeight="1" x14ac:dyDescent="0.25">
      <c r="A219" s="291"/>
      <c r="B219" s="291"/>
      <c r="C219" s="291"/>
      <c r="D219" s="25" t="s">
        <v>3</v>
      </c>
      <c r="E219" s="23">
        <f>F219+K219+L219+M219+N219</f>
        <v>0</v>
      </c>
      <c r="F219" s="118">
        <f>F208</f>
        <v>0</v>
      </c>
      <c r="G219" s="119"/>
      <c r="H219" s="119"/>
      <c r="I219" s="119"/>
      <c r="J219" s="119"/>
      <c r="K219" s="23">
        <f t="shared" si="40"/>
        <v>0</v>
      </c>
      <c r="L219" s="23">
        <f t="shared" si="40"/>
        <v>0</v>
      </c>
      <c r="M219" s="23">
        <f t="shared" si="40"/>
        <v>0</v>
      </c>
      <c r="N219" s="23">
        <f t="shared" si="40"/>
        <v>0</v>
      </c>
      <c r="O219" s="219"/>
    </row>
    <row r="220" spans="1:15" ht="27" customHeight="1" x14ac:dyDescent="0.25">
      <c r="A220" s="197" t="s">
        <v>102</v>
      </c>
      <c r="B220" s="290"/>
      <c r="C220" s="290"/>
      <c r="D220" s="290"/>
      <c r="E220" s="290"/>
      <c r="F220" s="290"/>
      <c r="G220" s="290"/>
      <c r="H220" s="290"/>
      <c r="I220" s="290"/>
      <c r="J220" s="290"/>
      <c r="K220" s="290"/>
      <c r="L220" s="290"/>
      <c r="M220" s="290"/>
      <c r="N220" s="290"/>
      <c r="O220" s="290"/>
    </row>
    <row r="221" spans="1:15" ht="45" customHeight="1" x14ac:dyDescent="0.25">
      <c r="A221" s="197" t="s">
        <v>103</v>
      </c>
      <c r="B221" s="290"/>
      <c r="C221" s="290"/>
      <c r="D221" s="290"/>
      <c r="E221" s="290"/>
      <c r="F221" s="290"/>
      <c r="G221" s="290"/>
      <c r="H221" s="290"/>
      <c r="I221" s="290"/>
      <c r="J221" s="290"/>
      <c r="K221" s="290"/>
      <c r="L221" s="290"/>
      <c r="M221" s="290"/>
      <c r="N221" s="290"/>
      <c r="O221" s="290"/>
    </row>
    <row r="222" spans="1:15" ht="30" customHeight="1" x14ac:dyDescent="0.25">
      <c r="A222" s="274" t="s">
        <v>12</v>
      </c>
      <c r="B222" s="150" t="s">
        <v>40</v>
      </c>
      <c r="C222" s="25" t="s">
        <v>23</v>
      </c>
      <c r="D222" s="25" t="s">
        <v>5</v>
      </c>
      <c r="E222" s="24">
        <f>F222+K222+L222+M222+N222</f>
        <v>157695.75</v>
      </c>
      <c r="F222" s="205">
        <f>F223+F224+F225</f>
        <v>32068.15</v>
      </c>
      <c r="G222" s="206"/>
      <c r="H222" s="206"/>
      <c r="I222" s="206"/>
      <c r="J222" s="206"/>
      <c r="K222" s="24">
        <f>K223+K224+K225</f>
        <v>31406.9</v>
      </c>
      <c r="L222" s="24">
        <f>L223+L224+L225</f>
        <v>31406.9</v>
      </c>
      <c r="M222" s="24">
        <f>M223+M224+M225</f>
        <v>31406.9</v>
      </c>
      <c r="N222" s="24">
        <f>N223+N224+N225</f>
        <v>31406.9</v>
      </c>
      <c r="O222" s="149" t="s">
        <v>52</v>
      </c>
    </row>
    <row r="223" spans="1:15" ht="40.5" customHeight="1" x14ac:dyDescent="0.25">
      <c r="A223" s="294"/>
      <c r="B223" s="212"/>
      <c r="C223" s="25" t="s">
        <v>23</v>
      </c>
      <c r="D223" s="25" t="s">
        <v>6</v>
      </c>
      <c r="E223" s="24">
        <f>F223+K223+L223+M223+N223</f>
        <v>0</v>
      </c>
      <c r="F223" s="205">
        <f>F227</f>
        <v>0</v>
      </c>
      <c r="G223" s="206"/>
      <c r="H223" s="206"/>
      <c r="I223" s="206"/>
      <c r="J223" s="206"/>
      <c r="K223" s="24">
        <f t="shared" ref="K223:N225" si="41">K227</f>
        <v>0</v>
      </c>
      <c r="L223" s="24">
        <f t="shared" si="41"/>
        <v>0</v>
      </c>
      <c r="M223" s="24">
        <f t="shared" si="41"/>
        <v>0</v>
      </c>
      <c r="N223" s="24">
        <f t="shared" si="41"/>
        <v>0</v>
      </c>
      <c r="O223" s="149"/>
    </row>
    <row r="224" spans="1:15" ht="36" customHeight="1" x14ac:dyDescent="0.25">
      <c r="A224" s="294"/>
      <c r="B224" s="212"/>
      <c r="C224" s="25" t="s">
        <v>23</v>
      </c>
      <c r="D224" s="25" t="s">
        <v>4</v>
      </c>
      <c r="E224" s="24">
        <f>F224+K224+L224+M224+N224</f>
        <v>0</v>
      </c>
      <c r="F224" s="205">
        <f>F228</f>
        <v>0</v>
      </c>
      <c r="G224" s="206"/>
      <c r="H224" s="206"/>
      <c r="I224" s="206"/>
      <c r="J224" s="206"/>
      <c r="K224" s="24">
        <f t="shared" si="41"/>
        <v>0</v>
      </c>
      <c r="L224" s="24">
        <f t="shared" si="41"/>
        <v>0</v>
      </c>
      <c r="M224" s="24">
        <f t="shared" si="41"/>
        <v>0</v>
      </c>
      <c r="N224" s="24">
        <f t="shared" si="41"/>
        <v>0</v>
      </c>
      <c r="O224" s="149"/>
    </row>
    <row r="225" spans="1:15" ht="45" customHeight="1" x14ac:dyDescent="0.25">
      <c r="A225" s="294"/>
      <c r="B225" s="212"/>
      <c r="C225" s="25" t="s">
        <v>23</v>
      </c>
      <c r="D225" s="25" t="s">
        <v>3</v>
      </c>
      <c r="E225" s="24">
        <f>F225+K225+L225+M225+N225</f>
        <v>157695.75</v>
      </c>
      <c r="F225" s="205">
        <f>F229</f>
        <v>32068.15</v>
      </c>
      <c r="G225" s="206"/>
      <c r="H225" s="206"/>
      <c r="I225" s="206"/>
      <c r="J225" s="206"/>
      <c r="K225" s="24">
        <f t="shared" si="41"/>
        <v>31406.9</v>
      </c>
      <c r="L225" s="24">
        <f t="shared" si="41"/>
        <v>31406.9</v>
      </c>
      <c r="M225" s="24">
        <f t="shared" si="41"/>
        <v>31406.9</v>
      </c>
      <c r="N225" s="24">
        <f t="shared" si="41"/>
        <v>31406.9</v>
      </c>
      <c r="O225" s="149"/>
    </row>
    <row r="226" spans="1:15" ht="33" customHeight="1" x14ac:dyDescent="0.25">
      <c r="A226" s="97">
        <v>1.1000000000000001</v>
      </c>
      <c r="B226" s="193" t="s">
        <v>19</v>
      </c>
      <c r="C226" s="26" t="s">
        <v>23</v>
      </c>
      <c r="D226" s="27" t="s">
        <v>5</v>
      </c>
      <c r="E226" s="6">
        <f t="shared" ref="E226:N226" si="42">E227+E228+E229</f>
        <v>157695.75</v>
      </c>
      <c r="F226" s="289">
        <f>F227+F228+F229</f>
        <v>32068.15</v>
      </c>
      <c r="G226" s="281"/>
      <c r="H226" s="281"/>
      <c r="I226" s="281"/>
      <c r="J226" s="282"/>
      <c r="K226" s="6">
        <f t="shared" si="42"/>
        <v>31406.9</v>
      </c>
      <c r="L226" s="6">
        <f t="shared" si="42"/>
        <v>31406.9</v>
      </c>
      <c r="M226" s="6">
        <f t="shared" si="42"/>
        <v>31406.9</v>
      </c>
      <c r="N226" s="6">
        <f t="shared" si="42"/>
        <v>31406.9</v>
      </c>
      <c r="O226" s="162" t="s">
        <v>14</v>
      </c>
    </row>
    <row r="227" spans="1:15" ht="35.25" customHeight="1" x14ac:dyDescent="0.25">
      <c r="A227" s="98"/>
      <c r="B227" s="292"/>
      <c r="C227" s="26" t="s">
        <v>23</v>
      </c>
      <c r="D227" s="26" t="s">
        <v>6</v>
      </c>
      <c r="E227" s="6">
        <f>F227+K227+L227+M227+N227</f>
        <v>0</v>
      </c>
      <c r="F227" s="289">
        <v>0</v>
      </c>
      <c r="G227" s="281"/>
      <c r="H227" s="281"/>
      <c r="I227" s="281"/>
      <c r="J227" s="282"/>
      <c r="K227" s="6">
        <v>0</v>
      </c>
      <c r="L227" s="6">
        <v>0</v>
      </c>
      <c r="M227" s="6">
        <v>0</v>
      </c>
      <c r="N227" s="6">
        <v>0</v>
      </c>
      <c r="O227" s="215"/>
    </row>
    <row r="228" spans="1:15" ht="33.75" customHeight="1" x14ac:dyDescent="0.25">
      <c r="A228" s="98"/>
      <c r="B228" s="292"/>
      <c r="C228" s="26" t="s">
        <v>23</v>
      </c>
      <c r="D228" s="26" t="s">
        <v>4</v>
      </c>
      <c r="E228" s="6">
        <f>F228+K228+L228+M228+N228</f>
        <v>0</v>
      </c>
      <c r="F228" s="289">
        <v>0</v>
      </c>
      <c r="G228" s="281"/>
      <c r="H228" s="281"/>
      <c r="I228" s="281"/>
      <c r="J228" s="282"/>
      <c r="K228" s="6">
        <v>0</v>
      </c>
      <c r="L228" s="6">
        <v>0</v>
      </c>
      <c r="M228" s="6">
        <v>0</v>
      </c>
      <c r="N228" s="6">
        <v>0</v>
      </c>
      <c r="O228" s="215"/>
    </row>
    <row r="229" spans="1:15" ht="48.75" customHeight="1" x14ac:dyDescent="0.25">
      <c r="A229" s="102"/>
      <c r="B229" s="293"/>
      <c r="C229" s="26" t="s">
        <v>23</v>
      </c>
      <c r="D229" s="26" t="s">
        <v>3</v>
      </c>
      <c r="E229" s="6">
        <f>F229+K229+L229+M229+N229</f>
        <v>157695.75</v>
      </c>
      <c r="F229" s="289">
        <v>32068.15</v>
      </c>
      <c r="G229" s="281"/>
      <c r="H229" s="281"/>
      <c r="I229" s="281"/>
      <c r="J229" s="282"/>
      <c r="K229" s="6">
        <v>31406.9</v>
      </c>
      <c r="L229" s="6">
        <v>31406.9</v>
      </c>
      <c r="M229" s="6">
        <v>31406.9</v>
      </c>
      <c r="N229" s="6">
        <v>31406.9</v>
      </c>
      <c r="O229" s="216"/>
    </row>
    <row r="230" spans="1:15" ht="21" customHeight="1" x14ac:dyDescent="0.25">
      <c r="A230" s="209" t="s">
        <v>104</v>
      </c>
      <c r="B230" s="210"/>
      <c r="C230" s="210"/>
      <c r="D230" s="25" t="s">
        <v>5</v>
      </c>
      <c r="E230" s="24">
        <f t="shared" ref="E230:N230" si="43">E231+E232+E233</f>
        <v>157695.75</v>
      </c>
      <c r="F230" s="205">
        <f>F231+F232+F233</f>
        <v>32068.15</v>
      </c>
      <c r="G230" s="206"/>
      <c r="H230" s="206"/>
      <c r="I230" s="206"/>
      <c r="J230" s="206"/>
      <c r="K230" s="24">
        <f t="shared" si="43"/>
        <v>31406.9</v>
      </c>
      <c r="L230" s="24">
        <f t="shared" si="43"/>
        <v>31406.9</v>
      </c>
      <c r="M230" s="24">
        <f t="shared" si="43"/>
        <v>31406.9</v>
      </c>
      <c r="N230" s="24">
        <f t="shared" si="43"/>
        <v>31406.9</v>
      </c>
      <c r="O230" s="181" t="s">
        <v>52</v>
      </c>
    </row>
    <row r="231" spans="1:15" ht="48" customHeight="1" x14ac:dyDescent="0.25">
      <c r="A231" s="210"/>
      <c r="B231" s="210"/>
      <c r="C231" s="210"/>
      <c r="D231" s="25" t="s">
        <v>6</v>
      </c>
      <c r="E231" s="24">
        <f>F231+K231+L231+M231+N231</f>
        <v>0</v>
      </c>
      <c r="F231" s="205">
        <f>F223</f>
        <v>0</v>
      </c>
      <c r="G231" s="206"/>
      <c r="H231" s="206"/>
      <c r="I231" s="206"/>
      <c r="J231" s="206"/>
      <c r="K231" s="24">
        <f t="shared" ref="K231:N232" si="44">K223</f>
        <v>0</v>
      </c>
      <c r="L231" s="24">
        <f t="shared" si="44"/>
        <v>0</v>
      </c>
      <c r="M231" s="24">
        <f t="shared" si="44"/>
        <v>0</v>
      </c>
      <c r="N231" s="24">
        <f t="shared" si="44"/>
        <v>0</v>
      </c>
      <c r="O231" s="206"/>
    </row>
    <row r="232" spans="1:15" ht="33" customHeight="1" x14ac:dyDescent="0.25">
      <c r="A232" s="210"/>
      <c r="B232" s="210"/>
      <c r="C232" s="210"/>
      <c r="D232" s="25" t="s">
        <v>4</v>
      </c>
      <c r="E232" s="24">
        <f>F232+K232+L232+M232+N232</f>
        <v>0</v>
      </c>
      <c r="F232" s="205">
        <f>F224</f>
        <v>0</v>
      </c>
      <c r="G232" s="206"/>
      <c r="H232" s="206"/>
      <c r="I232" s="206"/>
      <c r="J232" s="206"/>
      <c r="K232" s="24">
        <f t="shared" si="44"/>
        <v>0</v>
      </c>
      <c r="L232" s="24">
        <f t="shared" si="44"/>
        <v>0</v>
      </c>
      <c r="M232" s="24">
        <f t="shared" si="44"/>
        <v>0</v>
      </c>
      <c r="N232" s="24">
        <f t="shared" si="44"/>
        <v>0</v>
      </c>
      <c r="O232" s="206"/>
    </row>
    <row r="233" spans="1:15" ht="43.5" customHeight="1" x14ac:dyDescent="0.25">
      <c r="A233" s="210"/>
      <c r="B233" s="210"/>
      <c r="C233" s="210"/>
      <c r="D233" s="25" t="s">
        <v>3</v>
      </c>
      <c r="E233" s="24">
        <f>F233+K233+L233+M233+N233</f>
        <v>157695.75</v>
      </c>
      <c r="F233" s="205">
        <f>F225</f>
        <v>32068.15</v>
      </c>
      <c r="G233" s="206"/>
      <c r="H233" s="206"/>
      <c r="I233" s="206"/>
      <c r="J233" s="206"/>
      <c r="K233" s="24">
        <f>K225</f>
        <v>31406.9</v>
      </c>
      <c r="L233" s="24">
        <f>L225</f>
        <v>31406.9</v>
      </c>
      <c r="M233" s="24">
        <f>M225</f>
        <v>31406.9</v>
      </c>
      <c r="N233" s="24">
        <f>N225</f>
        <v>31406.9</v>
      </c>
      <c r="O233" s="206"/>
    </row>
    <row r="234" spans="1:15" ht="20.25" customHeight="1" x14ac:dyDescent="0.25">
      <c r="A234" s="20"/>
      <c r="B234" s="20"/>
      <c r="C234" s="20"/>
      <c r="D234" s="21"/>
      <c r="E234" s="22"/>
      <c r="F234" s="22"/>
      <c r="G234" s="32"/>
      <c r="H234" s="32"/>
      <c r="I234" s="32"/>
      <c r="J234" s="32"/>
      <c r="K234" s="22"/>
      <c r="L234" s="22"/>
      <c r="M234" s="22"/>
      <c r="N234" s="22"/>
      <c r="O234" s="32" t="s">
        <v>108</v>
      </c>
    </row>
    <row r="235" spans="1:15" ht="27" customHeight="1" x14ac:dyDescent="0.25">
      <c r="A235" s="207" t="s">
        <v>13</v>
      </c>
      <c r="B235" s="208"/>
      <c r="C235" s="208"/>
      <c r="D235" s="25" t="s">
        <v>5</v>
      </c>
      <c r="E235" s="24">
        <f t="shared" ref="E235:N235" si="45">E236+E237+E238</f>
        <v>4166404.6880000005</v>
      </c>
      <c r="F235" s="205">
        <f>F236+F237+F238</f>
        <v>1137636.8329999999</v>
      </c>
      <c r="G235" s="206"/>
      <c r="H235" s="206"/>
      <c r="I235" s="206"/>
      <c r="J235" s="206"/>
      <c r="K235" s="24">
        <f t="shared" si="45"/>
        <v>759246.53100000008</v>
      </c>
      <c r="L235" s="24">
        <f t="shared" si="45"/>
        <v>757269.32400000014</v>
      </c>
      <c r="M235" s="24">
        <f t="shared" si="45"/>
        <v>756126.00000000012</v>
      </c>
      <c r="N235" s="24">
        <f t="shared" si="45"/>
        <v>756126.00000000012</v>
      </c>
      <c r="O235" s="181" t="s">
        <v>52</v>
      </c>
    </row>
    <row r="236" spans="1:15" ht="40.5" customHeight="1" x14ac:dyDescent="0.25">
      <c r="A236" s="208"/>
      <c r="B236" s="208"/>
      <c r="C236" s="208"/>
      <c r="D236" s="25" t="s">
        <v>6</v>
      </c>
      <c r="E236" s="24">
        <f>F236+K236+L236+M236+N236</f>
        <v>1224.45</v>
      </c>
      <c r="F236" s="205">
        <f>F231+F217+F200+F165+F148+F70+F28</f>
        <v>409.04500000000002</v>
      </c>
      <c r="G236" s="206"/>
      <c r="H236" s="206"/>
      <c r="I236" s="206"/>
      <c r="J236" s="206"/>
      <c r="K236" s="24">
        <f t="shared" ref="K236:N238" si="46">K231+K217+K200+K165+K148+K70+K28</f>
        <v>411.01100000000002</v>
      </c>
      <c r="L236" s="24">
        <f t="shared" si="46"/>
        <v>404.39400000000001</v>
      </c>
      <c r="M236" s="24">
        <f t="shared" si="46"/>
        <v>0</v>
      </c>
      <c r="N236" s="24">
        <f t="shared" si="46"/>
        <v>0</v>
      </c>
      <c r="O236" s="204"/>
    </row>
    <row r="237" spans="1:15" ht="36.75" customHeight="1" x14ac:dyDescent="0.25">
      <c r="A237" s="208"/>
      <c r="B237" s="208"/>
      <c r="C237" s="208"/>
      <c r="D237" s="25" t="s">
        <v>4</v>
      </c>
      <c r="E237" s="24">
        <f>F237+K237+L237+M237+N237</f>
        <v>167213.81000000003</v>
      </c>
      <c r="F237" s="205">
        <f>F232+F218+F201+F166+F149+F71+F29</f>
        <v>166546.39000000001</v>
      </c>
      <c r="G237" s="206"/>
      <c r="H237" s="206"/>
      <c r="I237" s="206"/>
      <c r="J237" s="206"/>
      <c r="K237" s="24">
        <f t="shared" si="46"/>
        <v>322.93700000000001</v>
      </c>
      <c r="L237" s="24">
        <f t="shared" si="46"/>
        <v>344.483</v>
      </c>
      <c r="M237" s="24">
        <f t="shared" si="46"/>
        <v>0</v>
      </c>
      <c r="N237" s="24">
        <f t="shared" si="46"/>
        <v>0</v>
      </c>
      <c r="O237" s="204"/>
    </row>
    <row r="238" spans="1:15" ht="46.5" customHeight="1" x14ac:dyDescent="0.25">
      <c r="A238" s="208"/>
      <c r="B238" s="208"/>
      <c r="C238" s="208"/>
      <c r="D238" s="25" t="s">
        <v>3</v>
      </c>
      <c r="E238" s="24">
        <f>F238+K238+L238+M238+N238</f>
        <v>3997966.4280000003</v>
      </c>
      <c r="F238" s="205">
        <f>F233+F219+F202+F167+F150+F72+F30</f>
        <v>970681.39799999993</v>
      </c>
      <c r="G238" s="206"/>
      <c r="H238" s="206"/>
      <c r="I238" s="206"/>
      <c r="J238" s="206"/>
      <c r="K238" s="24">
        <f t="shared" si="46"/>
        <v>758512.5830000001</v>
      </c>
      <c r="L238" s="24">
        <f t="shared" si="46"/>
        <v>756520.44700000016</v>
      </c>
      <c r="M238" s="24">
        <f t="shared" si="46"/>
        <v>756126.00000000012</v>
      </c>
      <c r="N238" s="24">
        <f t="shared" si="46"/>
        <v>756126.00000000012</v>
      </c>
      <c r="O238" s="204"/>
    </row>
    <row r="239" spans="1:15" x14ac:dyDescent="0.25">
      <c r="J239" s="15"/>
      <c r="K239" s="15"/>
      <c r="L239" s="15"/>
      <c r="M239" s="15"/>
      <c r="N239" s="15"/>
    </row>
    <row r="240" spans="1:15" x14ac:dyDescent="0.25">
      <c r="F240" s="114">
        <v>1118911.83</v>
      </c>
      <c r="G240" s="115"/>
      <c r="H240" s="115"/>
      <c r="I240" s="115"/>
      <c r="J240" s="115"/>
      <c r="K240" s="15"/>
      <c r="L240" s="15"/>
      <c r="M240" s="15"/>
      <c r="N240" s="15"/>
    </row>
    <row r="241" spans="6:14" x14ac:dyDescent="0.25">
      <c r="F241" s="116">
        <f>F235-F240</f>
        <v>18725.002999999793</v>
      </c>
      <c r="G241" s="117"/>
      <c r="H241" s="117"/>
      <c r="I241" s="117"/>
      <c r="J241" s="117"/>
      <c r="K241" s="16"/>
      <c r="L241" s="16"/>
      <c r="M241" s="16"/>
      <c r="N241" s="16"/>
    </row>
    <row r="242" spans="6:14" x14ac:dyDescent="0.25">
      <c r="J242" s="15"/>
    </row>
  </sheetData>
  <mergeCells count="506">
    <mergeCell ref="M55:M56"/>
    <mergeCell ref="N55:N56"/>
    <mergeCell ref="F51:J51"/>
    <mergeCell ref="F121:J121"/>
    <mergeCell ref="F122:J122"/>
    <mergeCell ref="F123:J123"/>
    <mergeCell ref="K144:K145"/>
    <mergeCell ref="G144:J144"/>
    <mergeCell ref="F115:F116"/>
    <mergeCell ref="F120:J120"/>
    <mergeCell ref="F94:J94"/>
    <mergeCell ref="F95:J95"/>
    <mergeCell ref="F86:J86"/>
    <mergeCell ref="F87:J87"/>
    <mergeCell ref="F88:J88"/>
    <mergeCell ref="F89:J89"/>
    <mergeCell ref="M213:M214"/>
    <mergeCell ref="N213:N214"/>
    <mergeCell ref="O213:O215"/>
    <mergeCell ref="O90:O92"/>
    <mergeCell ref="O115:O117"/>
    <mergeCell ref="O126:O128"/>
    <mergeCell ref="O161:O163"/>
    <mergeCell ref="L115:L116"/>
    <mergeCell ref="M115:M116"/>
    <mergeCell ref="O157:O160"/>
    <mergeCell ref="O118:O121"/>
    <mergeCell ref="N189:N190"/>
    <mergeCell ref="O189:O191"/>
    <mergeCell ref="O185:O188"/>
    <mergeCell ref="O147:O150"/>
    <mergeCell ref="O122:O125"/>
    <mergeCell ref="O174:O177"/>
    <mergeCell ref="O93:O96"/>
    <mergeCell ref="O97:O100"/>
    <mergeCell ref="A168:O168"/>
    <mergeCell ref="B126:B128"/>
    <mergeCell ref="C126:C128"/>
    <mergeCell ref="N144:N145"/>
    <mergeCell ref="O108:O110"/>
    <mergeCell ref="B178:B180"/>
    <mergeCell ref="C178:C180"/>
    <mergeCell ref="O222:O225"/>
    <mergeCell ref="A222:A225"/>
    <mergeCell ref="B222:B225"/>
    <mergeCell ref="F216:J216"/>
    <mergeCell ref="F217:J217"/>
    <mergeCell ref="F224:J224"/>
    <mergeCell ref="O216:O219"/>
    <mergeCell ref="F196:F197"/>
    <mergeCell ref="G196:J196"/>
    <mergeCell ref="K196:K197"/>
    <mergeCell ref="L196:L197"/>
    <mergeCell ref="A209:A215"/>
    <mergeCell ref="B213:B215"/>
    <mergeCell ref="C213:C215"/>
    <mergeCell ref="D213:D215"/>
    <mergeCell ref="E213:E214"/>
    <mergeCell ref="F213:F214"/>
    <mergeCell ref="G213:J213"/>
    <mergeCell ref="K213:K214"/>
    <mergeCell ref="C196:C198"/>
    <mergeCell ref="B196:B198"/>
    <mergeCell ref="L213:L214"/>
    <mergeCell ref="F227:J227"/>
    <mergeCell ref="F228:J228"/>
    <mergeCell ref="F229:J229"/>
    <mergeCell ref="F225:J225"/>
    <mergeCell ref="F226:J226"/>
    <mergeCell ref="F223:J223"/>
    <mergeCell ref="F218:J218"/>
    <mergeCell ref="F219:J219"/>
    <mergeCell ref="F222:J222"/>
    <mergeCell ref="A221:O221"/>
    <mergeCell ref="A220:O220"/>
    <mergeCell ref="A216:C219"/>
    <mergeCell ref="A226:A229"/>
    <mergeCell ref="B226:B229"/>
    <mergeCell ref="O226:O229"/>
    <mergeCell ref="B205:B208"/>
    <mergeCell ref="B209:B212"/>
    <mergeCell ref="M178:M179"/>
    <mergeCell ref="F111:J111"/>
    <mergeCell ref="O111:O114"/>
    <mergeCell ref="F143:J143"/>
    <mergeCell ref="F142:J142"/>
    <mergeCell ref="F144:F145"/>
    <mergeCell ref="F136:J136"/>
    <mergeCell ref="F137:J137"/>
    <mergeCell ref="O129:O132"/>
    <mergeCell ref="O140:O143"/>
    <mergeCell ref="O144:O146"/>
    <mergeCell ref="L144:L145"/>
    <mergeCell ref="M144:M145"/>
    <mergeCell ref="M133:M134"/>
    <mergeCell ref="N133:N134"/>
    <mergeCell ref="K133:K134"/>
    <mergeCell ref="L133:L134"/>
    <mergeCell ref="O164:O167"/>
    <mergeCell ref="F147:J147"/>
    <mergeCell ref="F148:J148"/>
    <mergeCell ref="F174:J174"/>
    <mergeCell ref="F175:J175"/>
    <mergeCell ref="F176:J176"/>
    <mergeCell ref="F177:J177"/>
    <mergeCell ref="K108:K109"/>
    <mergeCell ref="F75:J75"/>
    <mergeCell ref="E6:E7"/>
    <mergeCell ref="A6:A7"/>
    <mergeCell ref="B6:B7"/>
    <mergeCell ref="C6:C7"/>
    <mergeCell ref="B48:B50"/>
    <mergeCell ref="D6:D7"/>
    <mergeCell ref="F6:N6"/>
    <mergeCell ref="F8:J8"/>
    <mergeCell ref="A9:A12"/>
    <mergeCell ref="B9:B12"/>
    <mergeCell ref="A75:A78"/>
    <mergeCell ref="B75:B78"/>
    <mergeCell ref="B104:B107"/>
    <mergeCell ref="B122:B125"/>
    <mergeCell ref="B129:B132"/>
    <mergeCell ref="F113:J113"/>
    <mergeCell ref="B115:B117"/>
    <mergeCell ref="C115:C117"/>
    <mergeCell ref="D115:D117"/>
    <mergeCell ref="E115:E116"/>
    <mergeCell ref="F30:J30"/>
    <mergeCell ref="F48:F49"/>
    <mergeCell ref="B41:B43"/>
    <mergeCell ref="C41:C43"/>
    <mergeCell ref="D41:D43"/>
    <mergeCell ref="E41:E42"/>
    <mergeCell ref="F41:F42"/>
    <mergeCell ref="G41:J41"/>
    <mergeCell ref="G48:J48"/>
    <mergeCell ref="B44:B47"/>
    <mergeCell ref="F37:J37"/>
    <mergeCell ref="F39:J39"/>
    <mergeCell ref="F40:J40"/>
    <mergeCell ref="F12:J12"/>
    <mergeCell ref="F9:J9"/>
    <mergeCell ref="O24:O26"/>
    <mergeCell ref="A33:A36"/>
    <mergeCell ref="B33:B36"/>
    <mergeCell ref="A31:O31"/>
    <mergeCell ref="A32:O32"/>
    <mergeCell ref="F28:J28"/>
    <mergeCell ref="F29:J29"/>
    <mergeCell ref="O33:O36"/>
    <mergeCell ref="F35:J35"/>
    <mergeCell ref="F36:J36"/>
    <mergeCell ref="O27:O30"/>
    <mergeCell ref="K24:K25"/>
    <mergeCell ref="L24:L25"/>
    <mergeCell ref="B20:B23"/>
    <mergeCell ref="F20:J20"/>
    <mergeCell ref="O20:O23"/>
    <mergeCell ref="F21:J21"/>
    <mergeCell ref="F22:J22"/>
    <mergeCell ref="F23:J23"/>
    <mergeCell ref="M24:M25"/>
    <mergeCell ref="N24:N25"/>
    <mergeCell ref="A20:A26"/>
    <mergeCell ref="A3:O3"/>
    <mergeCell ref="A4:O4"/>
    <mergeCell ref="O6:O7"/>
    <mergeCell ref="F7:J7"/>
    <mergeCell ref="F10:J10"/>
    <mergeCell ref="F11:J11"/>
    <mergeCell ref="B24:B26"/>
    <mergeCell ref="C24:C26"/>
    <mergeCell ref="D24:D26"/>
    <mergeCell ref="E24:E25"/>
    <mergeCell ref="G24:J24"/>
    <mergeCell ref="F13:J13"/>
    <mergeCell ref="F14:J14"/>
    <mergeCell ref="F15:J15"/>
    <mergeCell ref="F16:J16"/>
    <mergeCell ref="E17:E18"/>
    <mergeCell ref="F17:F18"/>
    <mergeCell ref="B13:B16"/>
    <mergeCell ref="O13:O16"/>
    <mergeCell ref="A13:A19"/>
    <mergeCell ref="C17:C19"/>
    <mergeCell ref="K17:K18"/>
    <mergeCell ref="F24:F25"/>
    <mergeCell ref="O9:O12"/>
    <mergeCell ref="O41:O43"/>
    <mergeCell ref="A44:A50"/>
    <mergeCell ref="C48:C50"/>
    <mergeCell ref="D48:D50"/>
    <mergeCell ref="O37:O40"/>
    <mergeCell ref="F52:J52"/>
    <mergeCell ref="L55:L56"/>
    <mergeCell ref="F72:J72"/>
    <mergeCell ref="N48:N49"/>
    <mergeCell ref="O48:O50"/>
    <mergeCell ref="E48:E49"/>
    <mergeCell ref="F59:J59"/>
    <mergeCell ref="F60:J60"/>
    <mergeCell ref="A51:A57"/>
    <mergeCell ref="O44:O47"/>
    <mergeCell ref="O51:O54"/>
    <mergeCell ref="F53:J53"/>
    <mergeCell ref="F54:J54"/>
    <mergeCell ref="O55:O57"/>
    <mergeCell ref="B51:B54"/>
    <mergeCell ref="B55:B57"/>
    <mergeCell ref="E55:E56"/>
    <mergeCell ref="F55:F56"/>
    <mergeCell ref="C55:C57"/>
    <mergeCell ref="A37:A43"/>
    <mergeCell ref="F44:J44"/>
    <mergeCell ref="F45:J45"/>
    <mergeCell ref="F47:J47"/>
    <mergeCell ref="F77:J77"/>
    <mergeCell ref="D55:D57"/>
    <mergeCell ref="B108:B110"/>
    <mergeCell ref="C108:C110"/>
    <mergeCell ref="D108:D110"/>
    <mergeCell ref="E108:E109"/>
    <mergeCell ref="F108:F109"/>
    <mergeCell ref="G108:J108"/>
    <mergeCell ref="B79:B82"/>
    <mergeCell ref="B93:B96"/>
    <mergeCell ref="F46:J46"/>
    <mergeCell ref="A62:A68"/>
    <mergeCell ref="B62:B65"/>
    <mergeCell ref="F62:J62"/>
    <mergeCell ref="A58:A61"/>
    <mergeCell ref="B58:B61"/>
    <mergeCell ref="F58:J58"/>
    <mergeCell ref="A93:A96"/>
    <mergeCell ref="D90:D92"/>
    <mergeCell ref="F93:J93"/>
    <mergeCell ref="D126:D128"/>
    <mergeCell ref="F130:J130"/>
    <mergeCell ref="O75:O78"/>
    <mergeCell ref="F78:J78"/>
    <mergeCell ref="O104:O107"/>
    <mergeCell ref="O83:O85"/>
    <mergeCell ref="O86:O89"/>
    <mergeCell ref="O79:O82"/>
    <mergeCell ref="F124:J124"/>
    <mergeCell ref="K83:K84"/>
    <mergeCell ref="L83:L84"/>
    <mergeCell ref="M83:M84"/>
    <mergeCell ref="N83:N84"/>
    <mergeCell ref="F79:J79"/>
    <mergeCell ref="F80:J80"/>
    <mergeCell ref="F81:J81"/>
    <mergeCell ref="F82:J82"/>
    <mergeCell ref="N101:N102"/>
    <mergeCell ref="N90:N91"/>
    <mergeCell ref="K90:K91"/>
    <mergeCell ref="L90:L91"/>
    <mergeCell ref="F107:J107"/>
    <mergeCell ref="G83:J83"/>
    <mergeCell ref="F104:J104"/>
    <mergeCell ref="F156:J156"/>
    <mergeCell ref="P159:Q159"/>
    <mergeCell ref="A157:A163"/>
    <mergeCell ref="C161:C163"/>
    <mergeCell ref="D161:D163"/>
    <mergeCell ref="E161:E162"/>
    <mergeCell ref="B161:B163"/>
    <mergeCell ref="B157:B160"/>
    <mergeCell ref="K161:K162"/>
    <mergeCell ref="L161:L162"/>
    <mergeCell ref="M161:M162"/>
    <mergeCell ref="O153:O156"/>
    <mergeCell ref="A136:A139"/>
    <mergeCell ref="F139:J139"/>
    <mergeCell ref="F141:J141"/>
    <mergeCell ref="A129:A135"/>
    <mergeCell ref="B133:B135"/>
    <mergeCell ref="D133:D135"/>
    <mergeCell ref="E133:E134"/>
    <mergeCell ref="F133:F134"/>
    <mergeCell ref="G133:J133"/>
    <mergeCell ref="F129:J129"/>
    <mergeCell ref="F132:J132"/>
    <mergeCell ref="F138:J138"/>
    <mergeCell ref="A140:A146"/>
    <mergeCell ref="C133:C135"/>
    <mergeCell ref="F131:J131"/>
    <mergeCell ref="A205:A208"/>
    <mergeCell ref="O192:O195"/>
    <mergeCell ref="F181:J181"/>
    <mergeCell ref="A169:O169"/>
    <mergeCell ref="A181:A184"/>
    <mergeCell ref="B181:B184"/>
    <mergeCell ref="F172:J172"/>
    <mergeCell ref="F173:J173"/>
    <mergeCell ref="N178:N179"/>
    <mergeCell ref="O178:O180"/>
    <mergeCell ref="F182:J182"/>
    <mergeCell ref="O181:O184"/>
    <mergeCell ref="F183:J183"/>
    <mergeCell ref="F184:J184"/>
    <mergeCell ref="F185:J185"/>
    <mergeCell ref="A174:A180"/>
    <mergeCell ref="B192:B195"/>
    <mergeCell ref="F199:J199"/>
    <mergeCell ref="D178:D180"/>
    <mergeCell ref="E178:E179"/>
    <mergeCell ref="F178:F179"/>
    <mergeCell ref="G178:J178"/>
    <mergeCell ref="K178:K179"/>
    <mergeCell ref="L178:L179"/>
    <mergeCell ref="F200:J200"/>
    <mergeCell ref="F202:J202"/>
    <mergeCell ref="F205:J205"/>
    <mergeCell ref="F206:J206"/>
    <mergeCell ref="F207:J207"/>
    <mergeCell ref="F208:J208"/>
    <mergeCell ref="F209:J209"/>
    <mergeCell ref="A199:C202"/>
    <mergeCell ref="A192:A198"/>
    <mergeCell ref="A204:O204"/>
    <mergeCell ref="E196:E197"/>
    <mergeCell ref="F192:J192"/>
    <mergeCell ref="D196:D198"/>
    <mergeCell ref="O209:O212"/>
    <mergeCell ref="F194:J194"/>
    <mergeCell ref="F195:J195"/>
    <mergeCell ref="F201:J201"/>
    <mergeCell ref="F193:J193"/>
    <mergeCell ref="F210:J210"/>
    <mergeCell ref="O199:O202"/>
    <mergeCell ref="O196:O198"/>
    <mergeCell ref="M196:M197"/>
    <mergeCell ref="O205:O208"/>
    <mergeCell ref="A203:O203"/>
    <mergeCell ref="O235:O238"/>
    <mergeCell ref="F236:J236"/>
    <mergeCell ref="O230:O233"/>
    <mergeCell ref="A235:C238"/>
    <mergeCell ref="F238:J238"/>
    <mergeCell ref="F237:J237"/>
    <mergeCell ref="F235:J235"/>
    <mergeCell ref="F233:J233"/>
    <mergeCell ref="F232:J232"/>
    <mergeCell ref="F231:J231"/>
    <mergeCell ref="A230:C233"/>
    <mergeCell ref="F230:J230"/>
    <mergeCell ref="F167:J167"/>
    <mergeCell ref="A185:A191"/>
    <mergeCell ref="B189:B191"/>
    <mergeCell ref="C189:C191"/>
    <mergeCell ref="D189:D191"/>
    <mergeCell ref="E189:E190"/>
    <mergeCell ref="B185:B188"/>
    <mergeCell ref="G17:J17"/>
    <mergeCell ref="F27:J27"/>
    <mergeCell ref="A27:C30"/>
    <mergeCell ref="B174:B177"/>
    <mergeCell ref="A164:C167"/>
    <mergeCell ref="F33:J33"/>
    <mergeCell ref="F34:J34"/>
    <mergeCell ref="B37:B40"/>
    <mergeCell ref="A69:C72"/>
    <mergeCell ref="A74:O74"/>
    <mergeCell ref="F38:J38"/>
    <mergeCell ref="K41:K42"/>
    <mergeCell ref="L41:L42"/>
    <mergeCell ref="M41:M42"/>
    <mergeCell ref="N41:N42"/>
    <mergeCell ref="A118:A121"/>
    <mergeCell ref="B118:B121"/>
    <mergeCell ref="F166:J166"/>
    <mergeCell ref="L17:L18"/>
    <mergeCell ref="M17:M18"/>
    <mergeCell ref="N17:N18"/>
    <mergeCell ref="O17:O19"/>
    <mergeCell ref="B17:B19"/>
    <mergeCell ref="D17:D19"/>
    <mergeCell ref="A79:A85"/>
    <mergeCell ref="B83:B85"/>
    <mergeCell ref="C83:C85"/>
    <mergeCell ref="D83:D85"/>
    <mergeCell ref="E83:E84"/>
    <mergeCell ref="F83:F84"/>
    <mergeCell ref="F69:J69"/>
    <mergeCell ref="F70:J70"/>
    <mergeCell ref="F71:J71"/>
    <mergeCell ref="F76:J76"/>
    <mergeCell ref="O69:O72"/>
    <mergeCell ref="G55:J55"/>
    <mergeCell ref="K55:K56"/>
    <mergeCell ref="O136:O139"/>
    <mergeCell ref="A153:A156"/>
    <mergeCell ref="A147:C150"/>
    <mergeCell ref="F140:J140"/>
    <mergeCell ref="K48:K49"/>
    <mergeCell ref="L48:L49"/>
    <mergeCell ref="M48:M49"/>
    <mergeCell ref="A170:A173"/>
    <mergeCell ref="B170:B173"/>
    <mergeCell ref="A151:O151"/>
    <mergeCell ref="A152:O152"/>
    <mergeCell ref="B153:B156"/>
    <mergeCell ref="B136:B139"/>
    <mergeCell ref="B140:B143"/>
    <mergeCell ref="B144:B146"/>
    <mergeCell ref="O133:O135"/>
    <mergeCell ref="F149:J149"/>
    <mergeCell ref="F150:J150"/>
    <mergeCell ref="F153:J153"/>
    <mergeCell ref="F154:J154"/>
    <mergeCell ref="F155:J155"/>
    <mergeCell ref="C144:C146"/>
    <mergeCell ref="D144:D146"/>
    <mergeCell ref="E144:E145"/>
    <mergeCell ref="M90:M91"/>
    <mergeCell ref="G101:J101"/>
    <mergeCell ref="O170:O173"/>
    <mergeCell ref="K101:K102"/>
    <mergeCell ref="O62:O65"/>
    <mergeCell ref="O66:O68"/>
    <mergeCell ref="E66:E67"/>
    <mergeCell ref="F66:F67"/>
    <mergeCell ref="G66:J66"/>
    <mergeCell ref="K66:K67"/>
    <mergeCell ref="L66:L67"/>
    <mergeCell ref="M66:M67"/>
    <mergeCell ref="B66:B68"/>
    <mergeCell ref="C66:C68"/>
    <mergeCell ref="D66:D68"/>
    <mergeCell ref="F63:J63"/>
    <mergeCell ref="F64:J64"/>
    <mergeCell ref="F65:J65"/>
    <mergeCell ref="N66:N67"/>
    <mergeCell ref="O58:O61"/>
    <mergeCell ref="F61:J61"/>
    <mergeCell ref="L101:L102"/>
    <mergeCell ref="M101:M102"/>
    <mergeCell ref="A97:A103"/>
    <mergeCell ref="B101:B103"/>
    <mergeCell ref="C101:C103"/>
    <mergeCell ref="D101:D103"/>
    <mergeCell ref="E101:E102"/>
    <mergeCell ref="F101:F102"/>
    <mergeCell ref="F99:J99"/>
    <mergeCell ref="F100:J100"/>
    <mergeCell ref="F96:J96"/>
    <mergeCell ref="F97:J97"/>
    <mergeCell ref="F98:J98"/>
    <mergeCell ref="B90:B92"/>
    <mergeCell ref="A86:A92"/>
    <mergeCell ref="C90:C92"/>
    <mergeCell ref="B86:B89"/>
    <mergeCell ref="E90:E91"/>
    <mergeCell ref="F90:F91"/>
    <mergeCell ref="G90:J90"/>
    <mergeCell ref="B97:B100"/>
    <mergeCell ref="A73:O73"/>
    <mergeCell ref="F240:J240"/>
    <mergeCell ref="F241:J241"/>
    <mergeCell ref="N161:N162"/>
    <mergeCell ref="F157:J157"/>
    <mergeCell ref="F158:J158"/>
    <mergeCell ref="F159:J159"/>
    <mergeCell ref="F160:J160"/>
    <mergeCell ref="G161:J161"/>
    <mergeCell ref="F164:J164"/>
    <mergeCell ref="F165:J165"/>
    <mergeCell ref="F186:J186"/>
    <mergeCell ref="F187:J187"/>
    <mergeCell ref="F188:J188"/>
    <mergeCell ref="F189:F190"/>
    <mergeCell ref="G189:J189"/>
    <mergeCell ref="K189:K190"/>
    <mergeCell ref="L189:L190"/>
    <mergeCell ref="M189:M190"/>
    <mergeCell ref="N196:N197"/>
    <mergeCell ref="F211:J211"/>
    <mergeCell ref="F212:J212"/>
    <mergeCell ref="F161:F162"/>
    <mergeCell ref="F170:J170"/>
    <mergeCell ref="F171:J171"/>
    <mergeCell ref="A122:A128"/>
    <mergeCell ref="K126:K127"/>
    <mergeCell ref="L126:L127"/>
    <mergeCell ref="M126:M127"/>
    <mergeCell ref="A104:A110"/>
    <mergeCell ref="A111:A117"/>
    <mergeCell ref="B111:B114"/>
    <mergeCell ref="N126:N127"/>
    <mergeCell ref="F125:J125"/>
    <mergeCell ref="M108:M109"/>
    <mergeCell ref="N108:N109"/>
    <mergeCell ref="F118:J118"/>
    <mergeCell ref="F119:J119"/>
    <mergeCell ref="N115:N116"/>
    <mergeCell ref="F114:J114"/>
    <mergeCell ref="F112:J112"/>
    <mergeCell ref="G115:J115"/>
    <mergeCell ref="K115:K116"/>
    <mergeCell ref="L108:L109"/>
    <mergeCell ref="G126:J126"/>
    <mergeCell ref="E126:E127"/>
    <mergeCell ref="F126:F127"/>
    <mergeCell ref="F105:J105"/>
    <mergeCell ref="F106:J106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10" manualBreakCount="10">
    <brk id="30" max="14" man="1"/>
    <brk id="72" max="14" man="1"/>
    <brk id="92" max="14" man="1"/>
    <brk id="117" max="14" man="1"/>
    <brk id="128" max="14" man="1"/>
    <brk id="150" max="14" man="1"/>
    <brk id="167" max="14" man="1"/>
    <brk id="180" max="14" man="1"/>
    <brk id="202" max="14" man="1"/>
    <brk id="219" max="14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88"/>
  <sheetViews>
    <sheetView tabSelected="1" view="pageBreakPreview" zoomScale="85" zoomScaleNormal="85" zoomScaleSheetLayoutView="85" workbookViewId="0">
      <selection activeCell="M13" sqref="M13"/>
    </sheetView>
  </sheetViews>
  <sheetFormatPr defaultColWidth="8.85546875" defaultRowHeight="15" x14ac:dyDescent="0.25"/>
  <cols>
    <col min="1" max="1" width="5.7109375" style="52" customWidth="1"/>
    <col min="2" max="2" width="46.28515625" style="53" customWidth="1"/>
    <col min="3" max="3" width="14.42578125" style="53" customWidth="1"/>
    <col min="4" max="4" width="24" style="54" customWidth="1"/>
    <col min="5" max="5" width="13.140625" style="55" customWidth="1"/>
    <col min="6" max="6" width="11.7109375" style="55" customWidth="1"/>
    <col min="7" max="7" width="11.7109375" style="89" customWidth="1"/>
    <col min="8" max="8" width="6.7109375" style="55" customWidth="1"/>
    <col min="9" max="9" width="8.28515625" style="55" customWidth="1"/>
    <col min="10" max="10" width="11.140625" style="55" customWidth="1"/>
    <col min="11" max="11" width="8.7109375" style="55" customWidth="1"/>
    <col min="12" max="12" width="9.85546875" style="55" customWidth="1"/>
    <col min="13" max="13" width="16" style="55" customWidth="1"/>
    <col min="14" max="14" width="14.42578125" style="55" customWidth="1"/>
    <col min="15" max="15" width="21.85546875" style="55" customWidth="1"/>
    <col min="16" max="16" width="11.5703125" style="55" bestFit="1" customWidth="1"/>
    <col min="17" max="17" width="19.28515625" style="55" customWidth="1"/>
    <col min="18" max="18" width="25.85546875" style="55" customWidth="1"/>
    <col min="19" max="16384" width="8.85546875" style="55"/>
  </cols>
  <sheetData>
    <row r="1" spans="1:15" s="89" customFormat="1" x14ac:dyDescent="0.25">
      <c r="A1" s="52"/>
      <c r="B1" s="53"/>
      <c r="C1" s="53"/>
      <c r="D1" s="54"/>
      <c r="K1" s="350" t="s">
        <v>155</v>
      </c>
      <c r="L1" s="350"/>
      <c r="M1" s="350"/>
      <c r="N1" s="350"/>
      <c r="O1" s="350"/>
    </row>
    <row r="2" spans="1:15" s="89" customFormat="1" x14ac:dyDescent="0.25">
      <c r="A2" s="52"/>
      <c r="B2" s="53"/>
      <c r="C2" s="53"/>
      <c r="D2" s="54"/>
      <c r="L2" s="350" t="s">
        <v>156</v>
      </c>
      <c r="M2" s="350"/>
      <c r="N2" s="350"/>
      <c r="O2" s="350"/>
    </row>
    <row r="3" spans="1:15" s="89" customFormat="1" x14ac:dyDescent="0.25">
      <c r="A3" s="52"/>
      <c r="B3" s="53"/>
      <c r="C3" s="53"/>
      <c r="D3" s="54"/>
      <c r="L3" s="350" t="s">
        <v>162</v>
      </c>
      <c r="M3" s="350"/>
      <c r="N3" s="350"/>
      <c r="O3" s="350"/>
    </row>
    <row r="4" spans="1:15" ht="15.75" customHeight="1" x14ac:dyDescent="0.2">
      <c r="A4" s="57"/>
      <c r="B4" s="58"/>
      <c r="C4" s="58"/>
      <c r="D4" s="59"/>
      <c r="E4" s="60"/>
      <c r="F4" s="60"/>
      <c r="G4" s="60"/>
      <c r="H4" s="60"/>
      <c r="I4" s="60"/>
      <c r="J4" s="60"/>
      <c r="K4" s="60"/>
      <c r="L4" s="61"/>
      <c r="M4" s="61"/>
      <c r="N4" s="61"/>
      <c r="O4" s="61"/>
    </row>
    <row r="5" spans="1:15" x14ac:dyDescent="0.25">
      <c r="A5" s="57"/>
      <c r="B5" s="58"/>
      <c r="C5" s="58"/>
      <c r="D5" s="59"/>
      <c r="E5" s="60"/>
      <c r="F5" s="60"/>
      <c r="G5" s="60"/>
      <c r="H5" s="60"/>
      <c r="I5" s="60"/>
      <c r="J5" s="60"/>
      <c r="K5" s="60"/>
      <c r="L5" s="61"/>
      <c r="M5" s="62"/>
      <c r="N5" s="62"/>
      <c r="O5" s="62"/>
    </row>
    <row r="6" spans="1:15" ht="18.75" x14ac:dyDescent="0.25">
      <c r="A6" s="351" t="s">
        <v>152</v>
      </c>
      <c r="B6" s="351"/>
      <c r="C6" s="351"/>
      <c r="D6" s="351"/>
      <c r="E6" s="351"/>
      <c r="F6" s="351"/>
      <c r="G6" s="351"/>
      <c r="H6" s="351"/>
      <c r="I6" s="351"/>
      <c r="J6" s="351"/>
      <c r="K6" s="351"/>
      <c r="L6" s="351"/>
      <c r="M6" s="351"/>
      <c r="N6" s="351"/>
      <c r="O6" s="351"/>
    </row>
    <row r="7" spans="1:15" s="56" customFormat="1" ht="18.75" x14ac:dyDescent="0.25">
      <c r="A7" s="364" t="s">
        <v>153</v>
      </c>
      <c r="B7" s="364"/>
      <c r="C7" s="364"/>
      <c r="D7" s="364"/>
      <c r="E7" s="364"/>
      <c r="F7" s="364"/>
      <c r="G7" s="364"/>
      <c r="H7" s="364"/>
      <c r="I7" s="364"/>
      <c r="J7" s="364"/>
      <c r="K7" s="364"/>
      <c r="L7" s="364"/>
      <c r="M7" s="364"/>
      <c r="N7" s="364"/>
      <c r="O7" s="364"/>
    </row>
    <row r="8" spans="1:15" ht="10.9" customHeight="1" x14ac:dyDescent="0.25">
      <c r="A8" s="63"/>
      <c r="B8" s="64"/>
      <c r="C8" s="64"/>
      <c r="D8" s="65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</row>
    <row r="9" spans="1:15" ht="34.5" customHeight="1" x14ac:dyDescent="0.25">
      <c r="A9" s="330" t="s">
        <v>0</v>
      </c>
      <c r="B9" s="327" t="s">
        <v>7</v>
      </c>
      <c r="C9" s="327" t="s">
        <v>8</v>
      </c>
      <c r="D9" s="329" t="s">
        <v>1</v>
      </c>
      <c r="E9" s="329" t="s">
        <v>2</v>
      </c>
      <c r="F9" s="365" t="s">
        <v>9</v>
      </c>
      <c r="G9" s="366"/>
      <c r="H9" s="307"/>
      <c r="I9" s="307"/>
      <c r="J9" s="307"/>
      <c r="K9" s="307"/>
      <c r="L9" s="307"/>
      <c r="M9" s="307"/>
      <c r="N9" s="307"/>
      <c r="O9" s="329" t="s">
        <v>10</v>
      </c>
    </row>
    <row r="10" spans="1:15" ht="96" customHeight="1" x14ac:dyDescent="0.25">
      <c r="A10" s="330"/>
      <c r="B10" s="328"/>
      <c r="C10" s="309"/>
      <c r="D10" s="329"/>
      <c r="E10" s="329"/>
      <c r="F10" s="80" t="s">
        <v>15</v>
      </c>
      <c r="G10" s="90" t="s">
        <v>16</v>
      </c>
      <c r="H10" s="365" t="s">
        <v>20</v>
      </c>
      <c r="I10" s="313"/>
      <c r="J10" s="313"/>
      <c r="K10" s="313"/>
      <c r="L10" s="314"/>
      <c r="M10" s="78" t="s">
        <v>21</v>
      </c>
      <c r="N10" s="78" t="s">
        <v>22</v>
      </c>
      <c r="O10" s="329"/>
    </row>
    <row r="11" spans="1:15" x14ac:dyDescent="0.25">
      <c r="A11" s="67">
        <v>1</v>
      </c>
      <c r="B11" s="68">
        <v>2</v>
      </c>
      <c r="C11" s="68">
        <v>3</v>
      </c>
      <c r="D11" s="82">
        <v>4</v>
      </c>
      <c r="E11" s="82">
        <v>5</v>
      </c>
      <c r="F11" s="81">
        <v>6</v>
      </c>
      <c r="G11" s="88"/>
      <c r="H11" s="343">
        <v>7</v>
      </c>
      <c r="I11" s="344"/>
      <c r="J11" s="344"/>
      <c r="K11" s="344"/>
      <c r="L11" s="345"/>
      <c r="M11" s="82">
        <v>8</v>
      </c>
      <c r="N11" s="82">
        <v>9</v>
      </c>
      <c r="O11" s="82">
        <v>11</v>
      </c>
    </row>
    <row r="12" spans="1:15" ht="30.75" customHeight="1" x14ac:dyDescent="0.25">
      <c r="A12" s="367">
        <v>1</v>
      </c>
      <c r="B12" s="315" t="s">
        <v>137</v>
      </c>
      <c r="C12" s="69" t="s">
        <v>23</v>
      </c>
      <c r="D12" s="70" t="s">
        <v>5</v>
      </c>
      <c r="E12" s="71">
        <f>E13+E14+E15</f>
        <v>23400</v>
      </c>
      <c r="F12" s="76">
        <f>F13+F14+F15</f>
        <v>400</v>
      </c>
      <c r="G12" s="86">
        <f>G13+G14+G15</f>
        <v>0</v>
      </c>
      <c r="H12" s="322">
        <v>3000</v>
      </c>
      <c r="I12" s="313"/>
      <c r="J12" s="313"/>
      <c r="K12" s="313"/>
      <c r="L12" s="314"/>
      <c r="M12" s="71">
        <v>20000</v>
      </c>
      <c r="N12" s="71">
        <f>N13+N14+N15</f>
        <v>0</v>
      </c>
      <c r="O12" s="347" t="s">
        <v>52</v>
      </c>
    </row>
    <row r="13" spans="1:15" ht="32.25" customHeight="1" x14ac:dyDescent="0.25">
      <c r="A13" s="368"/>
      <c r="B13" s="316"/>
      <c r="C13" s="69" t="s">
        <v>23</v>
      </c>
      <c r="D13" s="69" t="s">
        <v>6</v>
      </c>
      <c r="E13" s="71">
        <f>F13+H13+M13+N13+G13</f>
        <v>0</v>
      </c>
      <c r="F13" s="76">
        <f>F17</f>
        <v>0</v>
      </c>
      <c r="G13" s="86">
        <f>G17</f>
        <v>0</v>
      </c>
      <c r="H13" s="322">
        <f>H17</f>
        <v>0</v>
      </c>
      <c r="I13" s="313"/>
      <c r="J13" s="313"/>
      <c r="K13" s="313"/>
      <c r="L13" s="314"/>
      <c r="M13" s="71">
        <f t="shared" ref="M13:N15" si="0">M17</f>
        <v>0</v>
      </c>
      <c r="N13" s="71">
        <f t="shared" si="0"/>
        <v>0</v>
      </c>
      <c r="O13" s="348"/>
    </row>
    <row r="14" spans="1:15" ht="26.25" customHeight="1" x14ac:dyDescent="0.25">
      <c r="A14" s="368"/>
      <c r="B14" s="316"/>
      <c r="C14" s="69" t="s">
        <v>23</v>
      </c>
      <c r="D14" s="69" t="s">
        <v>4</v>
      </c>
      <c r="E14" s="71">
        <f t="shared" ref="E14:E15" si="1">F14+H14+M14+N14+G14</f>
        <v>0</v>
      </c>
      <c r="F14" s="76">
        <f>SUM(F18)</f>
        <v>0</v>
      </c>
      <c r="G14" s="86">
        <f>SUM(G18)</f>
        <v>0</v>
      </c>
      <c r="H14" s="322">
        <f>H18</f>
        <v>0</v>
      </c>
      <c r="I14" s="325"/>
      <c r="J14" s="325"/>
      <c r="K14" s="325"/>
      <c r="L14" s="326"/>
      <c r="M14" s="71">
        <f t="shared" si="0"/>
        <v>0</v>
      </c>
      <c r="N14" s="71">
        <f t="shared" si="0"/>
        <v>0</v>
      </c>
      <c r="O14" s="348"/>
    </row>
    <row r="15" spans="1:15" ht="41.25" customHeight="1" x14ac:dyDescent="0.25">
      <c r="A15" s="368"/>
      <c r="B15" s="317"/>
      <c r="C15" s="69" t="s">
        <v>23</v>
      </c>
      <c r="D15" s="69" t="s">
        <v>3</v>
      </c>
      <c r="E15" s="71">
        <f t="shared" si="1"/>
        <v>23400</v>
      </c>
      <c r="F15" s="76">
        <f>F19</f>
        <v>400</v>
      </c>
      <c r="G15" s="86">
        <f>G19</f>
        <v>0</v>
      </c>
      <c r="H15" s="322">
        <v>3000</v>
      </c>
      <c r="I15" s="325"/>
      <c r="J15" s="325"/>
      <c r="K15" s="325"/>
      <c r="L15" s="326"/>
      <c r="M15" s="71">
        <v>20000</v>
      </c>
      <c r="N15" s="71">
        <f t="shared" si="0"/>
        <v>0</v>
      </c>
      <c r="O15" s="349"/>
    </row>
    <row r="16" spans="1:15" ht="24" customHeight="1" x14ac:dyDescent="0.25">
      <c r="A16" s="332" t="s">
        <v>11</v>
      </c>
      <c r="B16" s="310" t="s">
        <v>158</v>
      </c>
      <c r="C16" s="74" t="s">
        <v>23</v>
      </c>
      <c r="D16" s="72" t="s">
        <v>5</v>
      </c>
      <c r="E16" s="73">
        <f>E17+E18+E19</f>
        <v>400</v>
      </c>
      <c r="F16" s="75">
        <f>F17+F18+F19</f>
        <v>400</v>
      </c>
      <c r="G16" s="85">
        <f>G17+G18+G19</f>
        <v>0</v>
      </c>
      <c r="H16" s="306">
        <v>0</v>
      </c>
      <c r="I16" s="341"/>
      <c r="J16" s="341"/>
      <c r="K16" s="341"/>
      <c r="L16" s="342"/>
      <c r="M16" s="73">
        <f>M17+M18+M19</f>
        <v>0</v>
      </c>
      <c r="N16" s="73">
        <f>N17+N18+N19</f>
        <v>0</v>
      </c>
      <c r="O16" s="327" t="s">
        <v>136</v>
      </c>
    </row>
    <row r="17" spans="1:15" ht="25.5" customHeight="1" x14ac:dyDescent="0.25">
      <c r="A17" s="333"/>
      <c r="B17" s="311"/>
      <c r="C17" s="74" t="s">
        <v>23</v>
      </c>
      <c r="D17" s="74" t="s">
        <v>6</v>
      </c>
      <c r="E17" s="73">
        <f t="shared" ref="E17:E19" si="2">F17+H17+M17+N17+G17</f>
        <v>0</v>
      </c>
      <c r="F17" s="75">
        <v>0</v>
      </c>
      <c r="G17" s="85">
        <v>0</v>
      </c>
      <c r="H17" s="306">
        <v>0</v>
      </c>
      <c r="I17" s="341"/>
      <c r="J17" s="341"/>
      <c r="K17" s="341"/>
      <c r="L17" s="342"/>
      <c r="M17" s="73">
        <v>0</v>
      </c>
      <c r="N17" s="73">
        <v>0</v>
      </c>
      <c r="O17" s="346"/>
    </row>
    <row r="18" spans="1:15" ht="28.5" customHeight="1" x14ac:dyDescent="0.25">
      <c r="A18" s="333"/>
      <c r="B18" s="311"/>
      <c r="C18" s="74" t="s">
        <v>23</v>
      </c>
      <c r="D18" s="74" t="s">
        <v>4</v>
      </c>
      <c r="E18" s="73">
        <f t="shared" si="2"/>
        <v>0</v>
      </c>
      <c r="F18" s="75">
        <v>0</v>
      </c>
      <c r="G18" s="85">
        <v>0</v>
      </c>
      <c r="H18" s="306">
        <v>0</v>
      </c>
      <c r="I18" s="341"/>
      <c r="J18" s="341"/>
      <c r="K18" s="341"/>
      <c r="L18" s="342"/>
      <c r="M18" s="73">
        <v>0</v>
      </c>
      <c r="N18" s="73">
        <v>0</v>
      </c>
      <c r="O18" s="346"/>
    </row>
    <row r="19" spans="1:15" ht="38.25" customHeight="1" x14ac:dyDescent="0.25">
      <c r="A19" s="333"/>
      <c r="B19" s="312"/>
      <c r="C19" s="74" t="s">
        <v>23</v>
      </c>
      <c r="D19" s="74" t="s">
        <v>3</v>
      </c>
      <c r="E19" s="73">
        <f t="shared" si="2"/>
        <v>400</v>
      </c>
      <c r="F19" s="75">
        <v>400</v>
      </c>
      <c r="G19" s="85">
        <v>0</v>
      </c>
      <c r="H19" s="306">
        <v>0</v>
      </c>
      <c r="I19" s="341"/>
      <c r="J19" s="341"/>
      <c r="K19" s="341"/>
      <c r="L19" s="342"/>
      <c r="M19" s="73">
        <v>0</v>
      </c>
      <c r="N19" s="73">
        <v>0</v>
      </c>
      <c r="O19" s="328"/>
    </row>
    <row r="20" spans="1:15" ht="30.75" customHeight="1" x14ac:dyDescent="0.25">
      <c r="A20" s="333"/>
      <c r="B20" s="310" t="s">
        <v>157</v>
      </c>
      <c r="C20" s="300" t="s">
        <v>52</v>
      </c>
      <c r="D20" s="185" t="s">
        <v>52</v>
      </c>
      <c r="E20" s="303" t="s">
        <v>49</v>
      </c>
      <c r="F20" s="303" t="s">
        <v>15</v>
      </c>
      <c r="G20" s="303" t="s">
        <v>16</v>
      </c>
      <c r="H20" s="303" t="s">
        <v>154</v>
      </c>
      <c r="I20" s="306" t="s">
        <v>125</v>
      </c>
      <c r="J20" s="307"/>
      <c r="K20" s="307"/>
      <c r="L20" s="308"/>
      <c r="M20" s="303" t="s">
        <v>21</v>
      </c>
      <c r="N20" s="303" t="s">
        <v>22</v>
      </c>
      <c r="O20" s="327" t="s">
        <v>52</v>
      </c>
    </row>
    <row r="21" spans="1:15" ht="35.25" customHeight="1" x14ac:dyDescent="0.25">
      <c r="A21" s="333"/>
      <c r="B21" s="311"/>
      <c r="C21" s="318"/>
      <c r="D21" s="186"/>
      <c r="E21" s="304"/>
      <c r="F21" s="304"/>
      <c r="G21" s="304"/>
      <c r="H21" s="304"/>
      <c r="I21" s="73" t="s">
        <v>129</v>
      </c>
      <c r="J21" s="73" t="s">
        <v>126</v>
      </c>
      <c r="K21" s="73" t="s">
        <v>127</v>
      </c>
      <c r="L21" s="73" t="s">
        <v>128</v>
      </c>
      <c r="M21" s="304"/>
      <c r="N21" s="304"/>
      <c r="O21" s="346"/>
    </row>
    <row r="22" spans="1:15" ht="21.75" customHeight="1" x14ac:dyDescent="0.25">
      <c r="A22" s="334"/>
      <c r="B22" s="311"/>
      <c r="C22" s="309"/>
      <c r="D22" s="331"/>
      <c r="E22" s="79" t="s">
        <v>12</v>
      </c>
      <c r="F22" s="79" t="s">
        <v>12</v>
      </c>
      <c r="G22" s="87" t="s">
        <v>117</v>
      </c>
      <c r="H22" s="79" t="s">
        <v>117</v>
      </c>
      <c r="I22" s="79" t="s">
        <v>117</v>
      </c>
      <c r="J22" s="79" t="s">
        <v>117</v>
      </c>
      <c r="K22" s="79" t="s">
        <v>117</v>
      </c>
      <c r="L22" s="79" t="s">
        <v>117</v>
      </c>
      <c r="M22" s="79" t="s">
        <v>117</v>
      </c>
      <c r="N22" s="79" t="s">
        <v>117</v>
      </c>
      <c r="O22" s="328"/>
    </row>
    <row r="23" spans="1:15" s="95" customFormat="1" ht="21.75" customHeight="1" x14ac:dyDescent="0.25">
      <c r="A23" s="332" t="s">
        <v>135</v>
      </c>
      <c r="B23" s="310" t="s">
        <v>159</v>
      </c>
      <c r="C23" s="92" t="s">
        <v>23</v>
      </c>
      <c r="D23" s="94" t="s">
        <v>5</v>
      </c>
      <c r="E23" s="73">
        <v>23000</v>
      </c>
      <c r="F23" s="96" t="s">
        <v>117</v>
      </c>
      <c r="G23" s="96" t="s">
        <v>117</v>
      </c>
      <c r="H23" s="306">
        <v>3000</v>
      </c>
      <c r="I23" s="341"/>
      <c r="J23" s="341"/>
      <c r="K23" s="341"/>
      <c r="L23" s="342"/>
      <c r="M23" s="73">
        <v>20000</v>
      </c>
      <c r="N23" s="93" t="s">
        <v>117</v>
      </c>
      <c r="O23" s="327" t="s">
        <v>52</v>
      </c>
    </row>
    <row r="24" spans="1:15" s="95" customFormat="1" ht="33" customHeight="1" x14ac:dyDescent="0.25">
      <c r="A24" s="333"/>
      <c r="B24" s="311"/>
      <c r="C24" s="92" t="s">
        <v>23</v>
      </c>
      <c r="D24" s="94" t="s">
        <v>6</v>
      </c>
      <c r="E24" s="93" t="s">
        <v>117</v>
      </c>
      <c r="F24" s="96" t="s">
        <v>117</v>
      </c>
      <c r="G24" s="96" t="s">
        <v>117</v>
      </c>
      <c r="H24" s="306" t="s">
        <v>117</v>
      </c>
      <c r="I24" s="341"/>
      <c r="J24" s="341"/>
      <c r="K24" s="341"/>
      <c r="L24" s="342"/>
      <c r="M24" s="93" t="s">
        <v>117</v>
      </c>
      <c r="N24" s="93" t="s">
        <v>117</v>
      </c>
      <c r="O24" s="346"/>
    </row>
    <row r="25" spans="1:15" s="95" customFormat="1" ht="32.25" customHeight="1" x14ac:dyDescent="0.25">
      <c r="A25" s="333"/>
      <c r="B25" s="311"/>
      <c r="C25" s="92" t="s">
        <v>23</v>
      </c>
      <c r="D25" s="94" t="s">
        <v>4</v>
      </c>
      <c r="E25" s="93" t="s">
        <v>117</v>
      </c>
      <c r="F25" s="96" t="s">
        <v>117</v>
      </c>
      <c r="G25" s="96" t="s">
        <v>117</v>
      </c>
      <c r="H25" s="306" t="s">
        <v>117</v>
      </c>
      <c r="I25" s="341"/>
      <c r="J25" s="341"/>
      <c r="K25" s="341"/>
      <c r="L25" s="342"/>
      <c r="M25" s="93" t="s">
        <v>117</v>
      </c>
      <c r="N25" s="93" t="s">
        <v>117</v>
      </c>
      <c r="O25" s="346"/>
    </row>
    <row r="26" spans="1:15" s="95" customFormat="1" ht="39.75" customHeight="1" x14ac:dyDescent="0.25">
      <c r="A26" s="333"/>
      <c r="B26" s="312"/>
      <c r="C26" s="92" t="s">
        <v>23</v>
      </c>
      <c r="D26" s="91" t="s">
        <v>3</v>
      </c>
      <c r="E26" s="93" t="s">
        <v>161</v>
      </c>
      <c r="F26" s="96" t="s">
        <v>117</v>
      </c>
      <c r="G26" s="96" t="s">
        <v>117</v>
      </c>
      <c r="H26" s="306">
        <v>3000</v>
      </c>
      <c r="I26" s="341"/>
      <c r="J26" s="341"/>
      <c r="K26" s="341"/>
      <c r="L26" s="342"/>
      <c r="M26" s="73">
        <v>20000</v>
      </c>
      <c r="N26" s="93" t="s">
        <v>117</v>
      </c>
      <c r="O26" s="346"/>
    </row>
    <row r="27" spans="1:15" s="95" customFormat="1" ht="21.75" customHeight="1" x14ac:dyDescent="0.25">
      <c r="A27" s="333"/>
      <c r="B27" s="310" t="s">
        <v>160</v>
      </c>
      <c r="C27" s="222" t="s">
        <v>52</v>
      </c>
      <c r="D27" s="305" t="s">
        <v>52</v>
      </c>
      <c r="E27" s="303" t="s">
        <v>49</v>
      </c>
      <c r="F27" s="303" t="s">
        <v>15</v>
      </c>
      <c r="G27" s="303" t="s">
        <v>16</v>
      </c>
      <c r="H27" s="303" t="s">
        <v>154</v>
      </c>
      <c r="I27" s="306" t="s">
        <v>125</v>
      </c>
      <c r="J27" s="307"/>
      <c r="K27" s="307"/>
      <c r="L27" s="308"/>
      <c r="M27" s="303" t="s">
        <v>21</v>
      </c>
      <c r="N27" s="303" t="s">
        <v>22</v>
      </c>
      <c r="O27" s="346"/>
    </row>
    <row r="28" spans="1:15" s="95" customFormat="1" ht="33.75" customHeight="1" x14ac:dyDescent="0.25">
      <c r="A28" s="333"/>
      <c r="B28" s="311"/>
      <c r="C28" s="222"/>
      <c r="D28" s="305"/>
      <c r="E28" s="304"/>
      <c r="F28" s="304"/>
      <c r="G28" s="304"/>
      <c r="H28" s="304"/>
      <c r="I28" s="73" t="s">
        <v>129</v>
      </c>
      <c r="J28" s="73" t="s">
        <v>126</v>
      </c>
      <c r="K28" s="73" t="s">
        <v>127</v>
      </c>
      <c r="L28" s="73" t="s">
        <v>128</v>
      </c>
      <c r="M28" s="304"/>
      <c r="N28" s="304"/>
      <c r="O28" s="346"/>
    </row>
    <row r="29" spans="1:15" s="95" customFormat="1" ht="21.75" customHeight="1" x14ac:dyDescent="0.25">
      <c r="A29" s="334"/>
      <c r="B29" s="311"/>
      <c r="C29" s="222"/>
      <c r="D29" s="305"/>
      <c r="E29" s="93" t="s">
        <v>117</v>
      </c>
      <c r="F29" s="93" t="s">
        <v>117</v>
      </c>
      <c r="G29" s="93" t="s">
        <v>117</v>
      </c>
      <c r="H29" s="93" t="s">
        <v>117</v>
      </c>
      <c r="I29" s="93" t="s">
        <v>117</v>
      </c>
      <c r="J29" s="93" t="s">
        <v>117</v>
      </c>
      <c r="K29" s="93" t="s">
        <v>117</v>
      </c>
      <c r="L29" s="93" t="s">
        <v>117</v>
      </c>
      <c r="M29" s="93" t="s">
        <v>117</v>
      </c>
      <c r="N29" s="93" t="s">
        <v>117</v>
      </c>
      <c r="O29" s="328"/>
    </row>
    <row r="30" spans="1:15" ht="21.75" customHeight="1" x14ac:dyDescent="0.25">
      <c r="A30" s="300" t="s">
        <v>135</v>
      </c>
      <c r="B30" s="315" t="s">
        <v>132</v>
      </c>
      <c r="C30" s="69" t="s">
        <v>23</v>
      </c>
      <c r="D30" s="70" t="s">
        <v>5</v>
      </c>
      <c r="E30" s="71">
        <f>SUM(E31:E33)</f>
        <v>1674743.87</v>
      </c>
      <c r="F30" s="76">
        <f t="shared" ref="F30:N30" si="3">SUM(F31:F33)</f>
        <v>220056.58999999997</v>
      </c>
      <c r="G30" s="86">
        <f>SUM(G31:G33)</f>
        <v>586126.57999999996</v>
      </c>
      <c r="H30" s="338">
        <f t="shared" si="3"/>
        <v>868560.7</v>
      </c>
      <c r="I30" s="339">
        <f t="shared" si="3"/>
        <v>0</v>
      </c>
      <c r="J30" s="339">
        <f t="shared" si="3"/>
        <v>0</v>
      </c>
      <c r="K30" s="339">
        <f t="shared" si="3"/>
        <v>0</v>
      </c>
      <c r="L30" s="340">
        <f t="shared" si="3"/>
        <v>0</v>
      </c>
      <c r="M30" s="83">
        <f t="shared" si="3"/>
        <v>0</v>
      </c>
      <c r="N30" s="71">
        <f t="shared" si="3"/>
        <v>0</v>
      </c>
      <c r="O30" s="327" t="s">
        <v>52</v>
      </c>
    </row>
    <row r="31" spans="1:15" ht="36.75" customHeight="1" x14ac:dyDescent="0.25">
      <c r="A31" s="318"/>
      <c r="B31" s="316"/>
      <c r="C31" s="69" t="s">
        <v>23</v>
      </c>
      <c r="D31" s="69" t="s">
        <v>6</v>
      </c>
      <c r="E31" s="71">
        <f>SUM(F31:N31)</f>
        <v>0</v>
      </c>
      <c r="F31" s="76">
        <f t="shared" ref="F31:G33" si="4">SUM(F35)</f>
        <v>0</v>
      </c>
      <c r="G31" s="86">
        <f t="shared" si="4"/>
        <v>0</v>
      </c>
      <c r="H31" s="338">
        <f t="shared" ref="H31:N31" si="5">SUM(H35)</f>
        <v>0</v>
      </c>
      <c r="I31" s="339">
        <f t="shared" si="5"/>
        <v>0</v>
      </c>
      <c r="J31" s="339">
        <f t="shared" si="5"/>
        <v>0</v>
      </c>
      <c r="K31" s="339">
        <f t="shared" si="5"/>
        <v>0</v>
      </c>
      <c r="L31" s="340">
        <f t="shared" si="5"/>
        <v>0</v>
      </c>
      <c r="M31" s="83">
        <f t="shared" si="5"/>
        <v>0</v>
      </c>
      <c r="N31" s="71">
        <f t="shared" si="5"/>
        <v>0</v>
      </c>
      <c r="O31" s="346"/>
    </row>
    <row r="32" spans="1:15" ht="35.25" customHeight="1" x14ac:dyDescent="0.25">
      <c r="A32" s="318"/>
      <c r="B32" s="316"/>
      <c r="C32" s="69" t="s">
        <v>23</v>
      </c>
      <c r="D32" s="69" t="s">
        <v>4</v>
      </c>
      <c r="E32" s="71">
        <f>SUM(F32:N32)</f>
        <v>995302.01</v>
      </c>
      <c r="F32" s="76">
        <f t="shared" si="4"/>
        <v>136445.04999999999</v>
      </c>
      <c r="G32" s="86">
        <f t="shared" si="4"/>
        <v>369875.17</v>
      </c>
      <c r="H32" s="338">
        <f>SUM(H36)</f>
        <v>488981.79</v>
      </c>
      <c r="I32" s="339">
        <f t="shared" ref="I32:N32" si="6">SUM(I36)</f>
        <v>0</v>
      </c>
      <c r="J32" s="339">
        <f t="shared" si="6"/>
        <v>0</v>
      </c>
      <c r="K32" s="339">
        <f t="shared" si="6"/>
        <v>0</v>
      </c>
      <c r="L32" s="340">
        <f t="shared" si="6"/>
        <v>0</v>
      </c>
      <c r="M32" s="83">
        <f t="shared" si="6"/>
        <v>0</v>
      </c>
      <c r="N32" s="71">
        <f t="shared" si="6"/>
        <v>0</v>
      </c>
      <c r="O32" s="346"/>
    </row>
    <row r="33" spans="1:15" ht="36.75" customHeight="1" x14ac:dyDescent="0.25">
      <c r="A33" s="318"/>
      <c r="B33" s="317"/>
      <c r="C33" s="69" t="s">
        <v>23</v>
      </c>
      <c r="D33" s="69" t="s">
        <v>3</v>
      </c>
      <c r="E33" s="71">
        <f>SUM(F33:N33)</f>
        <v>679441.86</v>
      </c>
      <c r="F33" s="76">
        <f t="shared" si="4"/>
        <v>83611.539999999994</v>
      </c>
      <c r="G33" s="86">
        <f t="shared" si="4"/>
        <v>216251.41</v>
      </c>
      <c r="H33" s="338">
        <f>SUM(H37)</f>
        <v>379578.91</v>
      </c>
      <c r="I33" s="339">
        <f t="shared" ref="I33:N33" si="7">SUM(I37)</f>
        <v>0</v>
      </c>
      <c r="J33" s="339">
        <f t="shared" si="7"/>
        <v>0</v>
      </c>
      <c r="K33" s="339">
        <f t="shared" si="7"/>
        <v>0</v>
      </c>
      <c r="L33" s="340">
        <f t="shared" si="7"/>
        <v>0</v>
      </c>
      <c r="M33" s="83">
        <f t="shared" si="7"/>
        <v>0</v>
      </c>
      <c r="N33" s="71">
        <f t="shared" si="7"/>
        <v>0</v>
      </c>
      <c r="O33" s="328"/>
    </row>
    <row r="34" spans="1:15" ht="23.25" customHeight="1" x14ac:dyDescent="0.25">
      <c r="A34" s="318"/>
      <c r="B34" s="310" t="s">
        <v>131</v>
      </c>
      <c r="C34" s="74" t="s">
        <v>23</v>
      </c>
      <c r="D34" s="72" t="s">
        <v>5</v>
      </c>
      <c r="E34" s="73">
        <f>E35+E36+E37</f>
        <v>1674743.87</v>
      </c>
      <c r="F34" s="75">
        <f>F35+F36+F37</f>
        <v>220056.58999999997</v>
      </c>
      <c r="G34" s="85">
        <f>G35+G36+G37</f>
        <v>586126.57999999996</v>
      </c>
      <c r="H34" s="335">
        <f>H35+H36+H37</f>
        <v>868560.7</v>
      </c>
      <c r="I34" s="336"/>
      <c r="J34" s="336"/>
      <c r="K34" s="336"/>
      <c r="L34" s="337"/>
      <c r="M34" s="84">
        <f>M35+M36+M37</f>
        <v>0</v>
      </c>
      <c r="N34" s="73">
        <f>N35+N36+N37</f>
        <v>0</v>
      </c>
      <c r="O34" s="327" t="s">
        <v>136</v>
      </c>
    </row>
    <row r="35" spans="1:15" ht="28.5" customHeight="1" x14ac:dyDescent="0.25">
      <c r="A35" s="318"/>
      <c r="B35" s="311"/>
      <c r="C35" s="74" t="s">
        <v>23</v>
      </c>
      <c r="D35" s="74" t="s">
        <v>6</v>
      </c>
      <c r="E35" s="73">
        <v>0</v>
      </c>
      <c r="F35" s="75">
        <v>0</v>
      </c>
      <c r="G35" s="85">
        <v>0</v>
      </c>
      <c r="H35" s="335">
        <v>0</v>
      </c>
      <c r="I35" s="336"/>
      <c r="J35" s="336"/>
      <c r="K35" s="336"/>
      <c r="L35" s="337"/>
      <c r="M35" s="84">
        <v>0</v>
      </c>
      <c r="N35" s="73">
        <v>0</v>
      </c>
      <c r="O35" s="346"/>
    </row>
    <row r="36" spans="1:15" ht="24.75" customHeight="1" x14ac:dyDescent="0.25">
      <c r="A36" s="318"/>
      <c r="B36" s="311"/>
      <c r="C36" s="74" t="s">
        <v>23</v>
      </c>
      <c r="D36" s="74" t="s">
        <v>4</v>
      </c>
      <c r="E36" s="73">
        <f>SUM(F36:N36)</f>
        <v>995302.01</v>
      </c>
      <c r="F36" s="75">
        <v>136445.04999999999</v>
      </c>
      <c r="G36" s="85">
        <v>369875.17</v>
      </c>
      <c r="H36" s="335">
        <v>488981.79</v>
      </c>
      <c r="I36" s="336"/>
      <c r="J36" s="336"/>
      <c r="K36" s="336"/>
      <c r="L36" s="337"/>
      <c r="M36" s="84">
        <v>0</v>
      </c>
      <c r="N36" s="73">
        <v>0</v>
      </c>
      <c r="O36" s="346"/>
    </row>
    <row r="37" spans="1:15" ht="38.25" customHeight="1" x14ac:dyDescent="0.25">
      <c r="A37" s="318"/>
      <c r="B37" s="312"/>
      <c r="C37" s="74" t="s">
        <v>23</v>
      </c>
      <c r="D37" s="74" t="s">
        <v>3</v>
      </c>
      <c r="E37" s="73">
        <f>SUM(F37:N37)</f>
        <v>679441.86</v>
      </c>
      <c r="F37" s="75">
        <v>83611.539999999994</v>
      </c>
      <c r="G37" s="85">
        <v>216251.41</v>
      </c>
      <c r="H37" s="335">
        <v>379578.91</v>
      </c>
      <c r="I37" s="336"/>
      <c r="J37" s="336"/>
      <c r="K37" s="336"/>
      <c r="L37" s="337"/>
      <c r="M37" s="84">
        <v>0</v>
      </c>
      <c r="N37" s="73">
        <v>0</v>
      </c>
      <c r="O37" s="328"/>
    </row>
    <row r="38" spans="1:15" ht="36.75" customHeight="1" x14ac:dyDescent="0.25">
      <c r="A38" s="318"/>
      <c r="B38" s="310" t="s">
        <v>130</v>
      </c>
      <c r="C38" s="185" t="s">
        <v>52</v>
      </c>
      <c r="D38" s="185" t="s">
        <v>52</v>
      </c>
      <c r="E38" s="303" t="s">
        <v>49</v>
      </c>
      <c r="F38" s="303" t="s">
        <v>15</v>
      </c>
      <c r="G38" s="303" t="s">
        <v>16</v>
      </c>
      <c r="H38" s="303" t="s">
        <v>154</v>
      </c>
      <c r="I38" s="306" t="s">
        <v>125</v>
      </c>
      <c r="J38" s="307"/>
      <c r="K38" s="307"/>
      <c r="L38" s="308"/>
      <c r="M38" s="303" t="s">
        <v>21</v>
      </c>
      <c r="N38" s="303" t="s">
        <v>22</v>
      </c>
      <c r="O38" s="300" t="s">
        <v>52</v>
      </c>
    </row>
    <row r="39" spans="1:15" ht="39.75" customHeight="1" x14ac:dyDescent="0.25">
      <c r="A39" s="318"/>
      <c r="B39" s="311"/>
      <c r="C39" s="186"/>
      <c r="D39" s="318"/>
      <c r="E39" s="309"/>
      <c r="F39" s="309"/>
      <c r="G39" s="304"/>
      <c r="H39" s="304"/>
      <c r="I39" s="73" t="s">
        <v>129</v>
      </c>
      <c r="J39" s="73" t="s">
        <v>126</v>
      </c>
      <c r="K39" s="73" t="s">
        <v>127</v>
      </c>
      <c r="L39" s="73" t="s">
        <v>128</v>
      </c>
      <c r="M39" s="309"/>
      <c r="N39" s="304"/>
      <c r="O39" s="318"/>
    </row>
    <row r="40" spans="1:15" ht="32.25" customHeight="1" x14ac:dyDescent="0.25">
      <c r="A40" s="309"/>
      <c r="B40" s="311"/>
      <c r="C40" s="331"/>
      <c r="D40" s="309"/>
      <c r="E40" s="79" t="s">
        <v>12</v>
      </c>
      <c r="F40" s="79" t="s">
        <v>117</v>
      </c>
      <c r="G40" s="87" t="s">
        <v>117</v>
      </c>
      <c r="H40" s="79" t="s">
        <v>117</v>
      </c>
      <c r="I40" s="79">
        <v>0</v>
      </c>
      <c r="J40" s="79">
        <v>0</v>
      </c>
      <c r="K40" s="79" t="s">
        <v>12</v>
      </c>
      <c r="L40" s="79" t="s">
        <v>12</v>
      </c>
      <c r="M40" s="79" t="s">
        <v>117</v>
      </c>
      <c r="N40" s="79" t="s">
        <v>117</v>
      </c>
      <c r="O40" s="309"/>
    </row>
    <row r="41" spans="1:15" ht="25.5" customHeight="1" x14ac:dyDescent="0.25">
      <c r="A41" s="324" t="s">
        <v>133</v>
      </c>
      <c r="B41" s="315" t="s">
        <v>123</v>
      </c>
      <c r="C41" s="70" t="s">
        <v>23</v>
      </c>
      <c r="D41" s="70" t="s">
        <v>5</v>
      </c>
      <c r="E41" s="71">
        <f>E42+E43+E44</f>
        <v>1812676.04</v>
      </c>
      <c r="F41" s="76">
        <f>F42+F43+F44</f>
        <v>434924.76</v>
      </c>
      <c r="G41" s="86">
        <f>G42+G43+G44</f>
        <v>1377751.28</v>
      </c>
      <c r="H41" s="322">
        <f>H42+H43+H44</f>
        <v>0</v>
      </c>
      <c r="I41" s="313"/>
      <c r="J41" s="313"/>
      <c r="K41" s="313"/>
      <c r="L41" s="314"/>
      <c r="M41" s="71">
        <f>M42+M43+M44</f>
        <v>0</v>
      </c>
      <c r="N41" s="71">
        <f>N42+N43+N44</f>
        <v>0</v>
      </c>
      <c r="O41" s="321" t="s">
        <v>52</v>
      </c>
    </row>
    <row r="42" spans="1:15" ht="25.5" customHeight="1" x14ac:dyDescent="0.25">
      <c r="A42" s="218"/>
      <c r="B42" s="316"/>
      <c r="C42" s="70" t="s">
        <v>23</v>
      </c>
      <c r="D42" s="70" t="s">
        <v>6</v>
      </c>
      <c r="E42" s="71">
        <f t="shared" ref="E42:E44" si="8">SUM(F42:N42)</f>
        <v>295296.88</v>
      </c>
      <c r="F42" s="76">
        <f t="shared" ref="F42:G44" si="9">F46</f>
        <v>43218.5</v>
      </c>
      <c r="G42" s="86">
        <f t="shared" si="9"/>
        <v>252078.38</v>
      </c>
      <c r="H42" s="322">
        <f>SUM(H46)</f>
        <v>0</v>
      </c>
      <c r="I42" s="313"/>
      <c r="J42" s="313"/>
      <c r="K42" s="313"/>
      <c r="L42" s="314"/>
      <c r="M42" s="71">
        <f>M45</f>
        <v>0</v>
      </c>
      <c r="N42" s="71">
        <f>N45</f>
        <v>0</v>
      </c>
      <c r="O42" s="321"/>
    </row>
    <row r="43" spans="1:15" ht="25.5" customHeight="1" x14ac:dyDescent="0.25">
      <c r="A43" s="218"/>
      <c r="B43" s="316"/>
      <c r="C43" s="70" t="s">
        <v>23</v>
      </c>
      <c r="D43" s="70" t="s">
        <v>4</v>
      </c>
      <c r="E43" s="71">
        <f t="shared" si="8"/>
        <v>846831.16</v>
      </c>
      <c r="F43" s="76">
        <f t="shared" si="9"/>
        <v>235628.74</v>
      </c>
      <c r="G43" s="86">
        <f t="shared" si="9"/>
        <v>611202.42000000004</v>
      </c>
      <c r="H43" s="322">
        <f>H47</f>
        <v>0</v>
      </c>
      <c r="I43" s="313"/>
      <c r="J43" s="313"/>
      <c r="K43" s="313"/>
      <c r="L43" s="314"/>
      <c r="M43" s="71">
        <f t="shared" ref="M43:N44" si="10">M47</f>
        <v>0</v>
      </c>
      <c r="N43" s="71">
        <f t="shared" si="10"/>
        <v>0</v>
      </c>
      <c r="O43" s="321"/>
    </row>
    <row r="44" spans="1:15" ht="39.75" customHeight="1" x14ac:dyDescent="0.25">
      <c r="A44" s="219"/>
      <c r="B44" s="317"/>
      <c r="C44" s="70" t="s">
        <v>23</v>
      </c>
      <c r="D44" s="70" t="s">
        <v>3</v>
      </c>
      <c r="E44" s="71">
        <f t="shared" si="8"/>
        <v>670548</v>
      </c>
      <c r="F44" s="76">
        <f t="shared" si="9"/>
        <v>156077.51999999999</v>
      </c>
      <c r="G44" s="86">
        <f t="shared" si="9"/>
        <v>514470.48</v>
      </c>
      <c r="H44" s="322">
        <f>H48</f>
        <v>0</v>
      </c>
      <c r="I44" s="313"/>
      <c r="J44" s="313"/>
      <c r="K44" s="313"/>
      <c r="L44" s="314"/>
      <c r="M44" s="71">
        <f t="shared" si="10"/>
        <v>0</v>
      </c>
      <c r="N44" s="71">
        <f t="shared" si="10"/>
        <v>0</v>
      </c>
      <c r="O44" s="321"/>
    </row>
    <row r="45" spans="1:15" ht="30.75" customHeight="1" x14ac:dyDescent="0.25">
      <c r="A45" s="300" t="s">
        <v>134</v>
      </c>
      <c r="B45" s="310" t="s">
        <v>121</v>
      </c>
      <c r="C45" s="72" t="s">
        <v>23</v>
      </c>
      <c r="D45" s="72" t="s">
        <v>5</v>
      </c>
      <c r="E45" s="73">
        <f>E46+E47+E48</f>
        <v>1812676.04</v>
      </c>
      <c r="F45" s="75">
        <f>F46+F47+F48</f>
        <v>434924.76</v>
      </c>
      <c r="G45" s="85">
        <f>G46+G47+G48</f>
        <v>1377751.28</v>
      </c>
      <c r="H45" s="306">
        <f>H46+H47+H48</f>
        <v>0</v>
      </c>
      <c r="I45" s="313"/>
      <c r="J45" s="313"/>
      <c r="K45" s="313"/>
      <c r="L45" s="314"/>
      <c r="M45" s="73">
        <f>M46+M47+M48</f>
        <v>0</v>
      </c>
      <c r="N45" s="73">
        <f>N46+N47+N48</f>
        <v>0</v>
      </c>
      <c r="O45" s="222" t="s">
        <v>124</v>
      </c>
    </row>
    <row r="46" spans="1:15" ht="25.5" customHeight="1" x14ac:dyDescent="0.25">
      <c r="A46" s="172"/>
      <c r="B46" s="311"/>
      <c r="C46" s="72" t="s">
        <v>23</v>
      </c>
      <c r="D46" s="72" t="s">
        <v>6</v>
      </c>
      <c r="E46" s="73">
        <f t="shared" ref="E46:E48" si="11">SUM(F46:N46)</f>
        <v>295296.88</v>
      </c>
      <c r="F46" s="75">
        <v>43218.5</v>
      </c>
      <c r="G46" s="85">
        <v>252078.38</v>
      </c>
      <c r="H46" s="306">
        <v>0</v>
      </c>
      <c r="I46" s="313"/>
      <c r="J46" s="313"/>
      <c r="K46" s="313"/>
      <c r="L46" s="314"/>
      <c r="M46" s="73">
        <v>0</v>
      </c>
      <c r="N46" s="73">
        <v>0</v>
      </c>
      <c r="O46" s="222"/>
    </row>
    <row r="47" spans="1:15" ht="25.5" customHeight="1" x14ac:dyDescent="0.25">
      <c r="A47" s="172"/>
      <c r="B47" s="311"/>
      <c r="C47" s="72" t="s">
        <v>23</v>
      </c>
      <c r="D47" s="72" t="s">
        <v>4</v>
      </c>
      <c r="E47" s="73">
        <f t="shared" si="11"/>
        <v>846831.16</v>
      </c>
      <c r="F47" s="75">
        <v>235628.74</v>
      </c>
      <c r="G47" s="85">
        <v>611202.42000000004</v>
      </c>
      <c r="H47" s="306">
        <v>0</v>
      </c>
      <c r="I47" s="313"/>
      <c r="J47" s="313"/>
      <c r="K47" s="313"/>
      <c r="L47" s="314"/>
      <c r="M47" s="73">
        <v>0</v>
      </c>
      <c r="N47" s="73">
        <v>0</v>
      </c>
      <c r="O47" s="222"/>
    </row>
    <row r="48" spans="1:15" ht="35.25" customHeight="1" x14ac:dyDescent="0.25">
      <c r="A48" s="172"/>
      <c r="B48" s="312"/>
      <c r="C48" s="72" t="s">
        <v>23</v>
      </c>
      <c r="D48" s="72" t="s">
        <v>3</v>
      </c>
      <c r="E48" s="73">
        <f t="shared" si="11"/>
        <v>670548</v>
      </c>
      <c r="F48" s="75">
        <v>156077.51999999999</v>
      </c>
      <c r="G48" s="85">
        <v>514470.48</v>
      </c>
      <c r="H48" s="306">
        <v>0</v>
      </c>
      <c r="I48" s="313"/>
      <c r="J48" s="313"/>
      <c r="K48" s="313"/>
      <c r="L48" s="314"/>
      <c r="M48" s="73">
        <v>0</v>
      </c>
      <c r="N48" s="73">
        <v>0</v>
      </c>
      <c r="O48" s="222"/>
    </row>
    <row r="49" spans="1:17" ht="25.5" customHeight="1" x14ac:dyDescent="0.25">
      <c r="A49" s="301"/>
      <c r="B49" s="310" t="s">
        <v>122</v>
      </c>
      <c r="C49" s="185" t="s">
        <v>52</v>
      </c>
      <c r="D49" s="185" t="s">
        <v>52</v>
      </c>
      <c r="E49" s="303" t="s">
        <v>49</v>
      </c>
      <c r="F49" s="303" t="s">
        <v>15</v>
      </c>
      <c r="G49" s="300" t="s">
        <v>16</v>
      </c>
      <c r="H49" s="303" t="s">
        <v>154</v>
      </c>
      <c r="I49" s="306" t="s">
        <v>125</v>
      </c>
      <c r="J49" s="307"/>
      <c r="K49" s="307"/>
      <c r="L49" s="308"/>
      <c r="M49" s="303" t="s">
        <v>21</v>
      </c>
      <c r="N49" s="303" t="s">
        <v>22</v>
      </c>
      <c r="O49" s="222" t="s">
        <v>52</v>
      </c>
    </row>
    <row r="50" spans="1:17" ht="43.5" customHeight="1" x14ac:dyDescent="0.25">
      <c r="A50" s="301"/>
      <c r="B50" s="319"/>
      <c r="C50" s="318"/>
      <c r="D50" s="318"/>
      <c r="E50" s="309"/>
      <c r="F50" s="309"/>
      <c r="G50" s="309"/>
      <c r="H50" s="309"/>
      <c r="I50" s="73" t="s">
        <v>129</v>
      </c>
      <c r="J50" s="73" t="s">
        <v>126</v>
      </c>
      <c r="K50" s="73" t="s">
        <v>127</v>
      </c>
      <c r="L50" s="73" t="s">
        <v>128</v>
      </c>
      <c r="M50" s="309"/>
      <c r="N50" s="309"/>
      <c r="O50" s="323"/>
    </row>
    <row r="51" spans="1:17" ht="25.5" customHeight="1" x14ac:dyDescent="0.25">
      <c r="A51" s="302"/>
      <c r="B51" s="320"/>
      <c r="C51" s="309"/>
      <c r="D51" s="309"/>
      <c r="E51" s="79" t="s">
        <v>12</v>
      </c>
      <c r="F51" s="79" t="s">
        <v>117</v>
      </c>
      <c r="G51" s="87" t="s">
        <v>12</v>
      </c>
      <c r="H51" s="79" t="s">
        <v>117</v>
      </c>
      <c r="I51" s="79" t="s">
        <v>117</v>
      </c>
      <c r="J51" s="79" t="s">
        <v>117</v>
      </c>
      <c r="K51" s="79" t="s">
        <v>117</v>
      </c>
      <c r="L51" s="79" t="s">
        <v>117</v>
      </c>
      <c r="M51" s="79" t="s">
        <v>117</v>
      </c>
      <c r="N51" s="79" t="s">
        <v>117</v>
      </c>
      <c r="O51" s="323"/>
    </row>
    <row r="52" spans="1:17" ht="30.75" customHeight="1" x14ac:dyDescent="0.25">
      <c r="A52" s="324" t="s">
        <v>138</v>
      </c>
      <c r="B52" s="315" t="s">
        <v>139</v>
      </c>
      <c r="C52" s="77" t="s">
        <v>23</v>
      </c>
      <c r="D52" s="72" t="s">
        <v>5</v>
      </c>
      <c r="E52" s="76">
        <f t="shared" ref="E52:E59" si="12">SUM(F52:N52)</f>
        <v>891978.29</v>
      </c>
      <c r="F52" s="76">
        <f>SUM(F53:F55)</f>
        <v>0</v>
      </c>
      <c r="G52" s="86">
        <f>SUM(G53:G55)</f>
        <v>891978.29</v>
      </c>
      <c r="H52" s="322">
        <f>SUM(H53:L55)</f>
        <v>0</v>
      </c>
      <c r="I52" s="313"/>
      <c r="J52" s="313"/>
      <c r="K52" s="313"/>
      <c r="L52" s="314"/>
      <c r="M52" s="76">
        <f>SUM(M53:M55)</f>
        <v>0</v>
      </c>
      <c r="N52" s="76">
        <f>SUM(N53:N55)</f>
        <v>0</v>
      </c>
      <c r="O52" s="321" t="s">
        <v>52</v>
      </c>
    </row>
    <row r="53" spans="1:17" ht="32.25" customHeight="1" x14ac:dyDescent="0.25">
      <c r="A53" s="218"/>
      <c r="B53" s="316"/>
      <c r="C53" s="77" t="s">
        <v>23</v>
      </c>
      <c r="D53" s="72" t="s">
        <v>6</v>
      </c>
      <c r="E53" s="76">
        <f t="shared" si="12"/>
        <v>0</v>
      </c>
      <c r="F53" s="76">
        <v>0</v>
      </c>
      <c r="G53" s="86">
        <v>0</v>
      </c>
      <c r="H53" s="322">
        <f>SUM(H57+H64+H71+H78)</f>
        <v>0</v>
      </c>
      <c r="I53" s="313"/>
      <c r="J53" s="313"/>
      <c r="K53" s="313"/>
      <c r="L53" s="314"/>
      <c r="M53" s="76">
        <v>0</v>
      </c>
      <c r="N53" s="76">
        <v>0</v>
      </c>
      <c r="O53" s="321"/>
    </row>
    <row r="54" spans="1:17" ht="36.75" customHeight="1" x14ac:dyDescent="0.25">
      <c r="A54" s="218"/>
      <c r="B54" s="316"/>
      <c r="C54" s="77" t="s">
        <v>23</v>
      </c>
      <c r="D54" s="72" t="s">
        <v>4</v>
      </c>
      <c r="E54" s="76">
        <f t="shared" si="12"/>
        <v>802420.46000000008</v>
      </c>
      <c r="F54" s="76">
        <v>0</v>
      </c>
      <c r="G54" s="86">
        <f>SUM(G58+G65+G72+G79)</f>
        <v>802420.46000000008</v>
      </c>
      <c r="H54" s="322">
        <f>SUM(H58+H65+H72+H79)</f>
        <v>0</v>
      </c>
      <c r="I54" s="313"/>
      <c r="J54" s="313"/>
      <c r="K54" s="313"/>
      <c r="L54" s="314"/>
      <c r="M54" s="76">
        <v>0</v>
      </c>
      <c r="N54" s="76">
        <v>0</v>
      </c>
      <c r="O54" s="321"/>
    </row>
    <row r="55" spans="1:17" ht="50.25" customHeight="1" x14ac:dyDescent="0.25">
      <c r="A55" s="219"/>
      <c r="B55" s="317"/>
      <c r="C55" s="77" t="s">
        <v>23</v>
      </c>
      <c r="D55" s="72" t="s">
        <v>3</v>
      </c>
      <c r="E55" s="76">
        <f t="shared" si="12"/>
        <v>89557.83</v>
      </c>
      <c r="F55" s="76">
        <v>0</v>
      </c>
      <c r="G55" s="86">
        <f>SUM(G59+G66+G73+G80)</f>
        <v>89557.83</v>
      </c>
      <c r="H55" s="322">
        <f>SUM(H59+H66+H73+H80)</f>
        <v>0</v>
      </c>
      <c r="I55" s="313"/>
      <c r="J55" s="313"/>
      <c r="K55" s="313"/>
      <c r="L55" s="314"/>
      <c r="M55" s="76">
        <v>0</v>
      </c>
      <c r="N55" s="76">
        <v>0</v>
      </c>
      <c r="O55" s="321"/>
    </row>
    <row r="56" spans="1:17" ht="25.5" customHeight="1" x14ac:dyDescent="0.25">
      <c r="A56" s="300" t="s">
        <v>147</v>
      </c>
      <c r="B56" s="310" t="s">
        <v>140</v>
      </c>
      <c r="C56" s="72" t="s">
        <v>23</v>
      </c>
      <c r="D56" s="72" t="s">
        <v>5</v>
      </c>
      <c r="E56" s="73">
        <f t="shared" si="12"/>
        <v>744223.68</v>
      </c>
      <c r="F56" s="75">
        <f>SUM(F57:F59)</f>
        <v>0</v>
      </c>
      <c r="G56" s="85">
        <f>SUM(G57:G59)</f>
        <v>744223.68</v>
      </c>
      <c r="H56" s="306">
        <f>SUM(H57:L59)</f>
        <v>0</v>
      </c>
      <c r="I56" s="313"/>
      <c r="J56" s="313"/>
      <c r="K56" s="313"/>
      <c r="L56" s="314"/>
      <c r="M56" s="73">
        <f>SUM(M57:M59)</f>
        <v>0</v>
      </c>
      <c r="N56" s="73">
        <f>SUM(N57:N59)</f>
        <v>0</v>
      </c>
      <c r="O56" s="222" t="s">
        <v>124</v>
      </c>
    </row>
    <row r="57" spans="1:17" ht="25.5" customHeight="1" x14ac:dyDescent="0.25">
      <c r="A57" s="172"/>
      <c r="B57" s="311"/>
      <c r="C57" s="72" t="s">
        <v>23</v>
      </c>
      <c r="D57" s="72" t="s">
        <v>6</v>
      </c>
      <c r="E57" s="73">
        <f t="shared" si="12"/>
        <v>0</v>
      </c>
      <c r="F57" s="75">
        <v>0</v>
      </c>
      <c r="G57" s="85">
        <v>0</v>
      </c>
      <c r="H57" s="306">
        <v>0</v>
      </c>
      <c r="I57" s="313"/>
      <c r="J57" s="313"/>
      <c r="K57" s="313"/>
      <c r="L57" s="314"/>
      <c r="M57" s="73">
        <v>0</v>
      </c>
      <c r="N57" s="73">
        <v>0</v>
      </c>
      <c r="O57" s="222"/>
    </row>
    <row r="58" spans="1:17" ht="32.25" customHeight="1" x14ac:dyDescent="0.25">
      <c r="A58" s="172"/>
      <c r="B58" s="311"/>
      <c r="C58" s="72" t="s">
        <v>23</v>
      </c>
      <c r="D58" s="72" t="s">
        <v>4</v>
      </c>
      <c r="E58" s="73">
        <f t="shared" si="12"/>
        <v>669441.31000000006</v>
      </c>
      <c r="F58" s="75">
        <v>0</v>
      </c>
      <c r="G58" s="85">
        <v>669441.31000000006</v>
      </c>
      <c r="H58" s="306">
        <v>0</v>
      </c>
      <c r="I58" s="313"/>
      <c r="J58" s="313"/>
      <c r="K58" s="313"/>
      <c r="L58" s="314"/>
      <c r="M58" s="73">
        <v>0</v>
      </c>
      <c r="N58" s="73">
        <v>0</v>
      </c>
      <c r="O58" s="222"/>
      <c r="Q58" s="60"/>
    </row>
    <row r="59" spans="1:17" ht="41.25" customHeight="1" x14ac:dyDescent="0.25">
      <c r="A59" s="172"/>
      <c r="B59" s="312"/>
      <c r="C59" s="72" t="s">
        <v>23</v>
      </c>
      <c r="D59" s="72" t="s">
        <v>3</v>
      </c>
      <c r="E59" s="73">
        <f t="shared" si="12"/>
        <v>74782.37</v>
      </c>
      <c r="F59" s="75">
        <v>0</v>
      </c>
      <c r="G59" s="85">
        <v>74782.37</v>
      </c>
      <c r="H59" s="306">
        <v>0</v>
      </c>
      <c r="I59" s="313"/>
      <c r="J59" s="313"/>
      <c r="K59" s="313"/>
      <c r="L59" s="314"/>
      <c r="M59" s="73">
        <v>0</v>
      </c>
      <c r="N59" s="73">
        <v>0</v>
      </c>
      <c r="O59" s="222"/>
    </row>
    <row r="60" spans="1:17" ht="25.5" customHeight="1" x14ac:dyDescent="0.25">
      <c r="A60" s="301"/>
      <c r="B60" s="310" t="s">
        <v>143</v>
      </c>
      <c r="C60" s="185" t="s">
        <v>52</v>
      </c>
      <c r="D60" s="185" t="s">
        <v>52</v>
      </c>
      <c r="E60" s="303" t="s">
        <v>49</v>
      </c>
      <c r="F60" s="303" t="s">
        <v>15</v>
      </c>
      <c r="G60" s="303" t="s">
        <v>16</v>
      </c>
      <c r="H60" s="303" t="s">
        <v>154</v>
      </c>
      <c r="I60" s="306" t="s">
        <v>125</v>
      </c>
      <c r="J60" s="307"/>
      <c r="K60" s="307"/>
      <c r="L60" s="308"/>
      <c r="M60" s="303" t="s">
        <v>21</v>
      </c>
      <c r="N60" s="303" t="s">
        <v>22</v>
      </c>
      <c r="O60" s="222" t="s">
        <v>52</v>
      </c>
    </row>
    <row r="61" spans="1:17" ht="33.75" customHeight="1" x14ac:dyDescent="0.25">
      <c r="A61" s="301"/>
      <c r="B61" s="319"/>
      <c r="C61" s="318"/>
      <c r="D61" s="318"/>
      <c r="E61" s="309"/>
      <c r="F61" s="309"/>
      <c r="G61" s="304"/>
      <c r="H61" s="309"/>
      <c r="I61" s="73" t="s">
        <v>129</v>
      </c>
      <c r="J61" s="73" t="s">
        <v>126</v>
      </c>
      <c r="K61" s="73" t="s">
        <v>127</v>
      </c>
      <c r="L61" s="73" t="s">
        <v>128</v>
      </c>
      <c r="M61" s="309"/>
      <c r="N61" s="309"/>
      <c r="O61" s="323"/>
    </row>
    <row r="62" spans="1:17" ht="25.5" customHeight="1" x14ac:dyDescent="0.25">
      <c r="A62" s="302"/>
      <c r="B62" s="320"/>
      <c r="C62" s="309"/>
      <c r="D62" s="309"/>
      <c r="E62" s="79" t="s">
        <v>83</v>
      </c>
      <c r="F62" s="79" t="s">
        <v>117</v>
      </c>
      <c r="G62" s="87" t="s">
        <v>83</v>
      </c>
      <c r="H62" s="79" t="s">
        <v>117</v>
      </c>
      <c r="I62" s="79" t="s">
        <v>117</v>
      </c>
      <c r="J62" s="79" t="s">
        <v>117</v>
      </c>
      <c r="K62" s="79" t="s">
        <v>117</v>
      </c>
      <c r="L62" s="79" t="s">
        <v>117</v>
      </c>
      <c r="M62" s="79" t="s">
        <v>117</v>
      </c>
      <c r="N62" s="79" t="s">
        <v>117</v>
      </c>
      <c r="O62" s="323"/>
    </row>
    <row r="63" spans="1:17" ht="25.5" customHeight="1" x14ac:dyDescent="0.25">
      <c r="A63" s="300" t="s">
        <v>148</v>
      </c>
      <c r="B63" s="310" t="s">
        <v>151</v>
      </c>
      <c r="C63" s="72" t="s">
        <v>23</v>
      </c>
      <c r="D63" s="72" t="s">
        <v>5</v>
      </c>
      <c r="E63" s="73">
        <f>SUM(F63:N63)</f>
        <v>50395.12</v>
      </c>
      <c r="F63" s="75">
        <f>SUM(F64:F66)</f>
        <v>0</v>
      </c>
      <c r="G63" s="85">
        <f>SUM(G64:G66)</f>
        <v>50395.12</v>
      </c>
      <c r="H63" s="306">
        <f>SUM(H64:L66)</f>
        <v>0</v>
      </c>
      <c r="I63" s="313"/>
      <c r="J63" s="313"/>
      <c r="K63" s="313"/>
      <c r="L63" s="314"/>
      <c r="M63" s="73">
        <f>SUM(M64:M66)</f>
        <v>0</v>
      </c>
      <c r="N63" s="73">
        <f>SUM(N64:N66)</f>
        <v>0</v>
      </c>
      <c r="O63" s="222" t="s">
        <v>124</v>
      </c>
    </row>
    <row r="64" spans="1:17" ht="25.5" customHeight="1" x14ac:dyDescent="0.25">
      <c r="A64" s="172"/>
      <c r="B64" s="311"/>
      <c r="C64" s="72" t="s">
        <v>23</v>
      </c>
      <c r="D64" s="72" t="s">
        <v>6</v>
      </c>
      <c r="E64" s="73">
        <f>SUM(F64:N64)</f>
        <v>0</v>
      </c>
      <c r="F64" s="75">
        <v>0</v>
      </c>
      <c r="G64" s="85">
        <v>0</v>
      </c>
      <c r="H64" s="306">
        <v>0</v>
      </c>
      <c r="I64" s="313"/>
      <c r="J64" s="313"/>
      <c r="K64" s="313"/>
      <c r="L64" s="314"/>
      <c r="M64" s="73">
        <v>0</v>
      </c>
      <c r="N64" s="73">
        <v>0</v>
      </c>
      <c r="O64" s="222"/>
    </row>
    <row r="65" spans="1:15" ht="35.25" customHeight="1" x14ac:dyDescent="0.25">
      <c r="A65" s="172"/>
      <c r="B65" s="311"/>
      <c r="C65" s="72" t="s">
        <v>23</v>
      </c>
      <c r="D65" s="72" t="s">
        <v>4</v>
      </c>
      <c r="E65" s="73">
        <f>SUM(F65:N65)</f>
        <v>45355.61</v>
      </c>
      <c r="F65" s="75">
        <v>0</v>
      </c>
      <c r="G65" s="85">
        <v>45355.61</v>
      </c>
      <c r="H65" s="306">
        <v>0</v>
      </c>
      <c r="I65" s="313"/>
      <c r="J65" s="313"/>
      <c r="K65" s="313"/>
      <c r="L65" s="314"/>
      <c r="M65" s="73">
        <v>0</v>
      </c>
      <c r="N65" s="73">
        <v>0</v>
      </c>
      <c r="O65" s="222"/>
    </row>
    <row r="66" spans="1:15" ht="45.75" customHeight="1" x14ac:dyDescent="0.25">
      <c r="A66" s="172"/>
      <c r="B66" s="312"/>
      <c r="C66" s="72" t="s">
        <v>23</v>
      </c>
      <c r="D66" s="72" t="s">
        <v>3</v>
      </c>
      <c r="E66" s="73">
        <f>SUM(F66:N66)</f>
        <v>5039.51</v>
      </c>
      <c r="F66" s="75">
        <v>0</v>
      </c>
      <c r="G66" s="85">
        <v>5039.51</v>
      </c>
      <c r="H66" s="306">
        <v>0</v>
      </c>
      <c r="I66" s="313"/>
      <c r="J66" s="313"/>
      <c r="K66" s="313"/>
      <c r="L66" s="314"/>
      <c r="M66" s="73">
        <v>0</v>
      </c>
      <c r="N66" s="73">
        <v>0</v>
      </c>
      <c r="O66" s="222"/>
    </row>
    <row r="67" spans="1:15" ht="25.5" customHeight="1" x14ac:dyDescent="0.25">
      <c r="A67" s="301"/>
      <c r="B67" s="310" t="s">
        <v>144</v>
      </c>
      <c r="C67" s="185" t="s">
        <v>52</v>
      </c>
      <c r="D67" s="185" t="s">
        <v>52</v>
      </c>
      <c r="E67" s="303" t="s">
        <v>49</v>
      </c>
      <c r="F67" s="303" t="s">
        <v>15</v>
      </c>
      <c r="G67" s="303" t="s">
        <v>16</v>
      </c>
      <c r="H67" s="303" t="s">
        <v>154</v>
      </c>
      <c r="I67" s="306" t="s">
        <v>125</v>
      </c>
      <c r="J67" s="307"/>
      <c r="K67" s="307"/>
      <c r="L67" s="308"/>
      <c r="M67" s="303" t="s">
        <v>21</v>
      </c>
      <c r="N67" s="303" t="s">
        <v>22</v>
      </c>
      <c r="O67" s="222" t="s">
        <v>52</v>
      </c>
    </row>
    <row r="68" spans="1:15" ht="37.5" customHeight="1" x14ac:dyDescent="0.25">
      <c r="A68" s="301"/>
      <c r="B68" s="319"/>
      <c r="C68" s="318"/>
      <c r="D68" s="318"/>
      <c r="E68" s="309"/>
      <c r="F68" s="309"/>
      <c r="G68" s="304"/>
      <c r="H68" s="309"/>
      <c r="I68" s="73" t="s">
        <v>129</v>
      </c>
      <c r="J68" s="73" t="s">
        <v>126</v>
      </c>
      <c r="K68" s="73" t="s">
        <v>127</v>
      </c>
      <c r="L68" s="73" t="s">
        <v>128</v>
      </c>
      <c r="M68" s="309"/>
      <c r="N68" s="309"/>
      <c r="O68" s="323"/>
    </row>
    <row r="69" spans="1:15" ht="25.5" customHeight="1" x14ac:dyDescent="0.25">
      <c r="A69" s="302"/>
      <c r="B69" s="320"/>
      <c r="C69" s="309"/>
      <c r="D69" s="309"/>
      <c r="E69" s="79" t="s">
        <v>83</v>
      </c>
      <c r="F69" s="79" t="s">
        <v>117</v>
      </c>
      <c r="G69" s="87" t="s">
        <v>83</v>
      </c>
      <c r="H69" s="79" t="s">
        <v>117</v>
      </c>
      <c r="I69" s="79" t="s">
        <v>117</v>
      </c>
      <c r="J69" s="79" t="s">
        <v>117</v>
      </c>
      <c r="K69" s="79" t="s">
        <v>117</v>
      </c>
      <c r="L69" s="79" t="s">
        <v>117</v>
      </c>
      <c r="M69" s="79" t="s">
        <v>117</v>
      </c>
      <c r="N69" s="79" t="s">
        <v>117</v>
      </c>
      <c r="O69" s="323"/>
    </row>
    <row r="70" spans="1:15" ht="25.5" customHeight="1" x14ac:dyDescent="0.25">
      <c r="A70" s="300" t="s">
        <v>149</v>
      </c>
      <c r="B70" s="310" t="s">
        <v>141</v>
      </c>
      <c r="C70" s="72" t="s">
        <v>23</v>
      </c>
      <c r="D70" s="72" t="s">
        <v>5</v>
      </c>
      <c r="E70" s="73">
        <f>SUM(F70:N70)</f>
        <v>57486.79</v>
      </c>
      <c r="F70" s="75">
        <f>SUM(F71:F73)</f>
        <v>0</v>
      </c>
      <c r="G70" s="85">
        <f>SUM(G71:G73)</f>
        <v>57486.79</v>
      </c>
      <c r="H70" s="306">
        <f>SUM(H71:L73)</f>
        <v>0</v>
      </c>
      <c r="I70" s="313"/>
      <c r="J70" s="313"/>
      <c r="K70" s="313"/>
      <c r="L70" s="314"/>
      <c r="M70" s="73">
        <f>SUM(M71:M73)</f>
        <v>0</v>
      </c>
      <c r="N70" s="73">
        <f>SUM(N71:N73)</f>
        <v>0</v>
      </c>
      <c r="O70" s="222" t="s">
        <v>124</v>
      </c>
    </row>
    <row r="71" spans="1:15" ht="25.5" customHeight="1" x14ac:dyDescent="0.25">
      <c r="A71" s="172"/>
      <c r="B71" s="311"/>
      <c r="C71" s="72" t="s">
        <v>23</v>
      </c>
      <c r="D71" s="72" t="s">
        <v>6</v>
      </c>
      <c r="E71" s="73">
        <f>SUM(F71:N71)</f>
        <v>0</v>
      </c>
      <c r="F71" s="75">
        <v>0</v>
      </c>
      <c r="G71" s="85">
        <v>0</v>
      </c>
      <c r="H71" s="306">
        <v>0</v>
      </c>
      <c r="I71" s="313"/>
      <c r="J71" s="313"/>
      <c r="K71" s="313"/>
      <c r="L71" s="314"/>
      <c r="M71" s="73">
        <v>0</v>
      </c>
      <c r="N71" s="73">
        <v>0</v>
      </c>
      <c r="O71" s="222"/>
    </row>
    <row r="72" spans="1:15" ht="37.5" customHeight="1" x14ac:dyDescent="0.25">
      <c r="A72" s="172"/>
      <c r="B72" s="311"/>
      <c r="C72" s="72" t="s">
        <v>23</v>
      </c>
      <c r="D72" s="72" t="s">
        <v>4</v>
      </c>
      <c r="E72" s="73">
        <f>SUM(F72:N72)</f>
        <v>51738.11</v>
      </c>
      <c r="F72" s="75">
        <v>0</v>
      </c>
      <c r="G72" s="85">
        <v>51738.11</v>
      </c>
      <c r="H72" s="306">
        <v>0</v>
      </c>
      <c r="I72" s="313"/>
      <c r="J72" s="313"/>
      <c r="K72" s="313"/>
      <c r="L72" s="314"/>
      <c r="M72" s="73">
        <v>0</v>
      </c>
      <c r="N72" s="73">
        <v>0</v>
      </c>
      <c r="O72" s="222"/>
    </row>
    <row r="73" spans="1:15" ht="42" customHeight="1" x14ac:dyDescent="0.25">
      <c r="A73" s="172"/>
      <c r="B73" s="312"/>
      <c r="C73" s="72" t="s">
        <v>23</v>
      </c>
      <c r="D73" s="72" t="s">
        <v>3</v>
      </c>
      <c r="E73" s="73">
        <f>SUM(F73:N73)</f>
        <v>5748.68</v>
      </c>
      <c r="F73" s="75">
        <v>0</v>
      </c>
      <c r="G73" s="85">
        <v>5748.68</v>
      </c>
      <c r="H73" s="306">
        <v>0</v>
      </c>
      <c r="I73" s="313"/>
      <c r="J73" s="313"/>
      <c r="K73" s="313"/>
      <c r="L73" s="314"/>
      <c r="M73" s="73">
        <v>0</v>
      </c>
      <c r="N73" s="73">
        <v>0</v>
      </c>
      <c r="O73" s="222"/>
    </row>
    <row r="74" spans="1:15" ht="25.5" customHeight="1" x14ac:dyDescent="0.25">
      <c r="A74" s="301"/>
      <c r="B74" s="310" t="s">
        <v>145</v>
      </c>
      <c r="C74" s="185" t="s">
        <v>52</v>
      </c>
      <c r="D74" s="185" t="s">
        <v>52</v>
      </c>
      <c r="E74" s="303" t="s">
        <v>49</v>
      </c>
      <c r="F74" s="303" t="s">
        <v>15</v>
      </c>
      <c r="G74" s="303" t="s">
        <v>16</v>
      </c>
      <c r="H74" s="303" t="s">
        <v>154</v>
      </c>
      <c r="I74" s="306" t="s">
        <v>125</v>
      </c>
      <c r="J74" s="307"/>
      <c r="K74" s="307"/>
      <c r="L74" s="308"/>
      <c r="M74" s="303" t="s">
        <v>21</v>
      </c>
      <c r="N74" s="303" t="s">
        <v>22</v>
      </c>
      <c r="O74" s="222" t="s">
        <v>52</v>
      </c>
    </row>
    <row r="75" spans="1:15" ht="37.5" customHeight="1" x14ac:dyDescent="0.25">
      <c r="A75" s="301"/>
      <c r="B75" s="319"/>
      <c r="C75" s="318"/>
      <c r="D75" s="318"/>
      <c r="E75" s="309"/>
      <c r="F75" s="309"/>
      <c r="G75" s="304"/>
      <c r="H75" s="309"/>
      <c r="I75" s="73" t="s">
        <v>129</v>
      </c>
      <c r="J75" s="73" t="s">
        <v>126</v>
      </c>
      <c r="K75" s="73" t="s">
        <v>127</v>
      </c>
      <c r="L75" s="73" t="s">
        <v>128</v>
      </c>
      <c r="M75" s="309"/>
      <c r="N75" s="309"/>
      <c r="O75" s="323"/>
    </row>
    <row r="76" spans="1:15" ht="25.5" customHeight="1" x14ac:dyDescent="0.25">
      <c r="A76" s="302"/>
      <c r="B76" s="320"/>
      <c r="C76" s="309"/>
      <c r="D76" s="309"/>
      <c r="E76" s="79" t="s">
        <v>83</v>
      </c>
      <c r="F76" s="79" t="s">
        <v>117</v>
      </c>
      <c r="G76" s="87" t="s">
        <v>83</v>
      </c>
      <c r="H76" s="79" t="s">
        <v>117</v>
      </c>
      <c r="I76" s="79" t="s">
        <v>117</v>
      </c>
      <c r="J76" s="79" t="s">
        <v>117</v>
      </c>
      <c r="K76" s="79" t="s">
        <v>117</v>
      </c>
      <c r="L76" s="79" t="s">
        <v>117</v>
      </c>
      <c r="M76" s="79" t="s">
        <v>117</v>
      </c>
      <c r="N76" s="79" t="s">
        <v>117</v>
      </c>
      <c r="O76" s="323"/>
    </row>
    <row r="77" spans="1:15" ht="25.5" customHeight="1" x14ac:dyDescent="0.25">
      <c r="A77" s="300" t="s">
        <v>150</v>
      </c>
      <c r="B77" s="310" t="s">
        <v>142</v>
      </c>
      <c r="C77" s="72" t="s">
        <v>23</v>
      </c>
      <c r="D77" s="72" t="s">
        <v>5</v>
      </c>
      <c r="E77" s="73">
        <f>SUM(F77:N77)</f>
        <v>39872.699999999997</v>
      </c>
      <c r="F77" s="75">
        <f>SUM(F78:F80)</f>
        <v>0</v>
      </c>
      <c r="G77" s="85">
        <f>SUM(G78:G80)</f>
        <v>39872.699999999997</v>
      </c>
      <c r="H77" s="306">
        <f>SUM(H78:L80)</f>
        <v>0</v>
      </c>
      <c r="I77" s="313"/>
      <c r="J77" s="313"/>
      <c r="K77" s="313"/>
      <c r="L77" s="314"/>
      <c r="M77" s="73">
        <f>SUM(M78:M80)</f>
        <v>0</v>
      </c>
      <c r="N77" s="73">
        <f>SUM(N78:N80)</f>
        <v>0</v>
      </c>
      <c r="O77" s="222" t="s">
        <v>124</v>
      </c>
    </row>
    <row r="78" spans="1:15" ht="33.75" customHeight="1" x14ac:dyDescent="0.25">
      <c r="A78" s="172"/>
      <c r="B78" s="311"/>
      <c r="C78" s="72" t="s">
        <v>23</v>
      </c>
      <c r="D78" s="72" t="s">
        <v>6</v>
      </c>
      <c r="E78" s="73">
        <f>SUM(F78:N78)</f>
        <v>0</v>
      </c>
      <c r="F78" s="75">
        <v>0</v>
      </c>
      <c r="G78" s="85">
        <v>0</v>
      </c>
      <c r="H78" s="306">
        <v>0</v>
      </c>
      <c r="I78" s="313"/>
      <c r="J78" s="313"/>
      <c r="K78" s="313"/>
      <c r="L78" s="314"/>
      <c r="M78" s="73">
        <v>0</v>
      </c>
      <c r="N78" s="73">
        <v>0</v>
      </c>
      <c r="O78" s="222"/>
    </row>
    <row r="79" spans="1:15" ht="39.75" customHeight="1" x14ac:dyDescent="0.25">
      <c r="A79" s="172"/>
      <c r="B79" s="311"/>
      <c r="C79" s="72" t="s">
        <v>23</v>
      </c>
      <c r="D79" s="72" t="s">
        <v>4</v>
      </c>
      <c r="E79" s="73">
        <f>SUM(F79:N79)</f>
        <v>35885.43</v>
      </c>
      <c r="F79" s="75">
        <v>0</v>
      </c>
      <c r="G79" s="85">
        <v>35885.43</v>
      </c>
      <c r="H79" s="306">
        <v>0</v>
      </c>
      <c r="I79" s="313"/>
      <c r="J79" s="313"/>
      <c r="K79" s="313"/>
      <c r="L79" s="314"/>
      <c r="M79" s="73">
        <v>0</v>
      </c>
      <c r="N79" s="73">
        <v>0</v>
      </c>
      <c r="O79" s="222"/>
    </row>
    <row r="80" spans="1:15" ht="37.5" customHeight="1" x14ac:dyDescent="0.25">
      <c r="A80" s="172"/>
      <c r="B80" s="312"/>
      <c r="C80" s="72" t="s">
        <v>23</v>
      </c>
      <c r="D80" s="72" t="s">
        <v>3</v>
      </c>
      <c r="E80" s="73">
        <f>SUM(F80:N80)</f>
        <v>3987.27</v>
      </c>
      <c r="F80" s="75">
        <v>0</v>
      </c>
      <c r="G80" s="85">
        <v>3987.27</v>
      </c>
      <c r="H80" s="306">
        <v>0</v>
      </c>
      <c r="I80" s="313"/>
      <c r="J80" s="313"/>
      <c r="K80" s="313"/>
      <c r="L80" s="314"/>
      <c r="M80" s="73">
        <v>0</v>
      </c>
      <c r="N80" s="73">
        <v>0</v>
      </c>
      <c r="O80" s="222"/>
    </row>
    <row r="81" spans="1:15" ht="25.5" customHeight="1" x14ac:dyDescent="0.25">
      <c r="A81" s="301"/>
      <c r="B81" s="310" t="s">
        <v>146</v>
      </c>
      <c r="C81" s="185" t="s">
        <v>52</v>
      </c>
      <c r="D81" s="185" t="s">
        <v>52</v>
      </c>
      <c r="E81" s="303" t="s">
        <v>49</v>
      </c>
      <c r="F81" s="303" t="s">
        <v>15</v>
      </c>
      <c r="G81" s="303" t="s">
        <v>16</v>
      </c>
      <c r="H81" s="303" t="s">
        <v>154</v>
      </c>
      <c r="I81" s="306" t="s">
        <v>125</v>
      </c>
      <c r="J81" s="307"/>
      <c r="K81" s="307"/>
      <c r="L81" s="308"/>
      <c r="M81" s="303" t="s">
        <v>21</v>
      </c>
      <c r="N81" s="303" t="s">
        <v>22</v>
      </c>
      <c r="O81" s="222" t="s">
        <v>52</v>
      </c>
    </row>
    <row r="82" spans="1:15" ht="33.75" customHeight="1" x14ac:dyDescent="0.25">
      <c r="A82" s="301"/>
      <c r="B82" s="319"/>
      <c r="C82" s="318"/>
      <c r="D82" s="318"/>
      <c r="E82" s="309"/>
      <c r="F82" s="309"/>
      <c r="G82" s="304"/>
      <c r="H82" s="309"/>
      <c r="I82" s="73" t="s">
        <v>129</v>
      </c>
      <c r="J82" s="73" t="s">
        <v>126</v>
      </c>
      <c r="K82" s="73" t="s">
        <v>127</v>
      </c>
      <c r="L82" s="73" t="s">
        <v>128</v>
      </c>
      <c r="M82" s="309"/>
      <c r="N82" s="309"/>
      <c r="O82" s="323"/>
    </row>
    <row r="83" spans="1:15" ht="25.5" customHeight="1" x14ac:dyDescent="0.25">
      <c r="A83" s="302"/>
      <c r="B83" s="320"/>
      <c r="C83" s="309"/>
      <c r="D83" s="309"/>
      <c r="E83" s="79" t="s">
        <v>83</v>
      </c>
      <c r="F83" s="79" t="s">
        <v>117</v>
      </c>
      <c r="G83" s="87" t="s">
        <v>83</v>
      </c>
      <c r="H83" s="79" t="s">
        <v>117</v>
      </c>
      <c r="I83" s="79" t="s">
        <v>117</v>
      </c>
      <c r="J83" s="79" t="s">
        <v>117</v>
      </c>
      <c r="K83" s="79" t="s">
        <v>117</v>
      </c>
      <c r="L83" s="79" t="s">
        <v>117</v>
      </c>
      <c r="M83" s="79" t="s">
        <v>117</v>
      </c>
      <c r="N83" s="79" t="s">
        <v>117</v>
      </c>
      <c r="O83" s="323"/>
    </row>
    <row r="84" spans="1:15" ht="29.25" customHeight="1" x14ac:dyDescent="0.25">
      <c r="A84" s="355" t="s">
        <v>89</v>
      </c>
      <c r="B84" s="356"/>
      <c r="C84" s="357"/>
      <c r="D84" s="70" t="s">
        <v>5</v>
      </c>
      <c r="E84" s="71">
        <f>E85+E86+E87</f>
        <v>4402798.2</v>
      </c>
      <c r="F84" s="71">
        <f>F85+F86+F87</f>
        <v>655381.35</v>
      </c>
      <c r="G84" s="86">
        <f>G85+G86+G87</f>
        <v>2855856.1500000004</v>
      </c>
      <c r="H84" s="322">
        <f>H85+H86+H87</f>
        <v>871560.7</v>
      </c>
      <c r="I84" s="325"/>
      <c r="J84" s="325"/>
      <c r="K84" s="325"/>
      <c r="L84" s="326"/>
      <c r="M84" s="71">
        <f>M85+M86+M87</f>
        <v>20000</v>
      </c>
      <c r="N84" s="71">
        <f>N85+N86+N87</f>
        <v>0</v>
      </c>
      <c r="O84" s="352" t="s">
        <v>52</v>
      </c>
    </row>
    <row r="85" spans="1:15" ht="28.5" customHeight="1" x14ac:dyDescent="0.25">
      <c r="A85" s="358"/>
      <c r="B85" s="359"/>
      <c r="C85" s="360"/>
      <c r="D85" s="70" t="s">
        <v>6</v>
      </c>
      <c r="E85" s="71">
        <f t="shared" ref="E85:E87" si="13">SUM(F85:N85)</f>
        <v>295296.88</v>
      </c>
      <c r="F85" s="71">
        <f t="shared" ref="F85:H87" si="14">F13+F42+F31+F53</f>
        <v>43218.5</v>
      </c>
      <c r="G85" s="86">
        <f t="shared" si="14"/>
        <v>252078.38</v>
      </c>
      <c r="H85" s="322">
        <f t="shared" si="14"/>
        <v>0</v>
      </c>
      <c r="I85" s="325">
        <f t="shared" ref="I85:L87" si="15">I13+I42+I31</f>
        <v>0</v>
      </c>
      <c r="J85" s="325">
        <f t="shared" si="15"/>
        <v>0</v>
      </c>
      <c r="K85" s="325">
        <f t="shared" si="15"/>
        <v>0</v>
      </c>
      <c r="L85" s="326">
        <f t="shared" si="15"/>
        <v>0</v>
      </c>
      <c r="M85" s="71">
        <f t="shared" ref="M85:N87" si="16">M13+M42+M31+M53</f>
        <v>0</v>
      </c>
      <c r="N85" s="71">
        <f t="shared" si="16"/>
        <v>0</v>
      </c>
      <c r="O85" s="353"/>
    </row>
    <row r="86" spans="1:15" ht="29.25" customHeight="1" x14ac:dyDescent="0.25">
      <c r="A86" s="358"/>
      <c r="B86" s="359"/>
      <c r="C86" s="360"/>
      <c r="D86" s="70" t="s">
        <v>4</v>
      </c>
      <c r="E86" s="71">
        <f>SUM(F86:N86)</f>
        <v>2644553.6300000004</v>
      </c>
      <c r="F86" s="71">
        <f t="shared" si="14"/>
        <v>372073.79</v>
      </c>
      <c r="G86" s="86">
        <f t="shared" si="14"/>
        <v>1783498.0500000003</v>
      </c>
      <c r="H86" s="322">
        <f t="shared" si="14"/>
        <v>488981.79</v>
      </c>
      <c r="I86" s="325">
        <f t="shared" si="15"/>
        <v>0</v>
      </c>
      <c r="J86" s="325">
        <f t="shared" si="15"/>
        <v>0</v>
      </c>
      <c r="K86" s="325">
        <f t="shared" si="15"/>
        <v>0</v>
      </c>
      <c r="L86" s="326">
        <f t="shared" si="15"/>
        <v>0</v>
      </c>
      <c r="M86" s="71">
        <f t="shared" si="16"/>
        <v>0</v>
      </c>
      <c r="N86" s="71">
        <f t="shared" si="16"/>
        <v>0</v>
      </c>
      <c r="O86" s="353"/>
    </row>
    <row r="87" spans="1:15" ht="45.75" customHeight="1" x14ac:dyDescent="0.25">
      <c r="A87" s="361"/>
      <c r="B87" s="362"/>
      <c r="C87" s="363"/>
      <c r="D87" s="70" t="s">
        <v>3</v>
      </c>
      <c r="E87" s="71">
        <f t="shared" si="13"/>
        <v>1462947.69</v>
      </c>
      <c r="F87" s="71">
        <f t="shared" si="14"/>
        <v>240089.06</v>
      </c>
      <c r="G87" s="86">
        <f t="shared" si="14"/>
        <v>820279.72</v>
      </c>
      <c r="H87" s="322">
        <f t="shared" si="14"/>
        <v>382578.91</v>
      </c>
      <c r="I87" s="325">
        <f t="shared" si="15"/>
        <v>0</v>
      </c>
      <c r="J87" s="325">
        <f t="shared" si="15"/>
        <v>0</v>
      </c>
      <c r="K87" s="325">
        <f t="shared" si="15"/>
        <v>0</v>
      </c>
      <c r="L87" s="326">
        <f t="shared" si="15"/>
        <v>0</v>
      </c>
      <c r="M87" s="71">
        <f t="shared" si="16"/>
        <v>20000</v>
      </c>
      <c r="N87" s="71">
        <f t="shared" si="16"/>
        <v>0</v>
      </c>
      <c r="O87" s="354"/>
    </row>
    <row r="88" spans="1:15" ht="15" customHeight="1" x14ac:dyDescent="0.25"/>
  </sheetData>
  <mergeCells count="190">
    <mergeCell ref="F20:F21"/>
    <mergeCell ref="K1:O1"/>
    <mergeCell ref="L2:O2"/>
    <mergeCell ref="L3:O3"/>
    <mergeCell ref="A6:O6"/>
    <mergeCell ref="O84:O87"/>
    <mergeCell ref="E38:E39"/>
    <mergeCell ref="F38:F39"/>
    <mergeCell ref="A84:C87"/>
    <mergeCell ref="B34:B37"/>
    <mergeCell ref="O20:O22"/>
    <mergeCell ref="A7:O7"/>
    <mergeCell ref="M38:M39"/>
    <mergeCell ref="H19:L19"/>
    <mergeCell ref="H18:L18"/>
    <mergeCell ref="H17:L17"/>
    <mergeCell ref="O9:O10"/>
    <mergeCell ref="M20:M21"/>
    <mergeCell ref="N20:N21"/>
    <mergeCell ref="F9:N9"/>
    <mergeCell ref="H10:L10"/>
    <mergeCell ref="B38:B40"/>
    <mergeCell ref="A12:A15"/>
    <mergeCell ref="B12:B15"/>
    <mergeCell ref="H11:L11"/>
    <mergeCell ref="H12:L12"/>
    <mergeCell ref="H13:L13"/>
    <mergeCell ref="H14:L14"/>
    <mergeCell ref="I20:L20"/>
    <mergeCell ref="H20:H21"/>
    <mergeCell ref="O30:O33"/>
    <mergeCell ref="O38:O40"/>
    <mergeCell ref="N38:N39"/>
    <mergeCell ref="H35:L35"/>
    <mergeCell ref="H34:L34"/>
    <mergeCell ref="O16:O19"/>
    <mergeCell ref="H16:L16"/>
    <mergeCell ref="O34:O37"/>
    <mergeCell ref="H15:L15"/>
    <mergeCell ref="O12:O15"/>
    <mergeCell ref="H30:L30"/>
    <mergeCell ref="N27:N28"/>
    <mergeCell ref="O23:O29"/>
    <mergeCell ref="M27:M28"/>
    <mergeCell ref="G20:G21"/>
    <mergeCell ref="G49:G50"/>
    <mergeCell ref="H36:L36"/>
    <mergeCell ref="H37:L37"/>
    <mergeCell ref="H38:H39"/>
    <mergeCell ref="I38:L38"/>
    <mergeCell ref="H41:L41"/>
    <mergeCell ref="H31:L31"/>
    <mergeCell ref="H32:L32"/>
    <mergeCell ref="H33:L33"/>
    <mergeCell ref="H23:L23"/>
    <mergeCell ref="H24:L24"/>
    <mergeCell ref="H25:L25"/>
    <mergeCell ref="H26:L26"/>
    <mergeCell ref="B9:B10"/>
    <mergeCell ref="C9:C10"/>
    <mergeCell ref="D9:D10"/>
    <mergeCell ref="E9:E10"/>
    <mergeCell ref="B16:B19"/>
    <mergeCell ref="A41:A44"/>
    <mergeCell ref="B41:B44"/>
    <mergeCell ref="E20:E21"/>
    <mergeCell ref="A9:A10"/>
    <mergeCell ref="D38:D40"/>
    <mergeCell ref="C38:C40"/>
    <mergeCell ref="C20:C22"/>
    <mergeCell ref="B20:B22"/>
    <mergeCell ref="D20:D22"/>
    <mergeCell ref="A16:A22"/>
    <mergeCell ref="B30:B33"/>
    <mergeCell ref="A30:A40"/>
    <mergeCell ref="A23:A29"/>
    <mergeCell ref="B23:B26"/>
    <mergeCell ref="B27:B29"/>
    <mergeCell ref="O45:O48"/>
    <mergeCell ref="N49:N50"/>
    <mergeCell ref="O49:O51"/>
    <mergeCell ref="B49:B51"/>
    <mergeCell ref="H45:L45"/>
    <mergeCell ref="M49:M50"/>
    <mergeCell ref="E49:E50"/>
    <mergeCell ref="C49:C51"/>
    <mergeCell ref="O41:O44"/>
    <mergeCell ref="H43:L43"/>
    <mergeCell ref="H44:L44"/>
    <mergeCell ref="H42:L42"/>
    <mergeCell ref="B45:B48"/>
    <mergeCell ref="F49:F50"/>
    <mergeCell ref="H46:L46"/>
    <mergeCell ref="D49:D51"/>
    <mergeCell ref="H86:L86"/>
    <mergeCell ref="H87:L87"/>
    <mergeCell ref="H47:L47"/>
    <mergeCell ref="H48:L48"/>
    <mergeCell ref="H49:H50"/>
    <mergeCell ref="I49:L49"/>
    <mergeCell ref="H84:L84"/>
    <mergeCell ref="H85:L85"/>
    <mergeCell ref="H66:L66"/>
    <mergeCell ref="H52:L52"/>
    <mergeCell ref="O81:O83"/>
    <mergeCell ref="A70:A76"/>
    <mergeCell ref="B70:B73"/>
    <mergeCell ref="H70:L70"/>
    <mergeCell ref="O70:O73"/>
    <mergeCell ref="H71:L71"/>
    <mergeCell ref="H72:L72"/>
    <mergeCell ref="M74:M75"/>
    <mergeCell ref="N74:N75"/>
    <mergeCell ref="H73:L73"/>
    <mergeCell ref="B74:B76"/>
    <mergeCell ref="E81:E82"/>
    <mergeCell ref="F81:F82"/>
    <mergeCell ref="H81:H82"/>
    <mergeCell ref="I81:L81"/>
    <mergeCell ref="C81:C83"/>
    <mergeCell ref="D81:D83"/>
    <mergeCell ref="C74:C76"/>
    <mergeCell ref="D74:D76"/>
    <mergeCell ref="M81:M82"/>
    <mergeCell ref="O77:O80"/>
    <mergeCell ref="H78:L78"/>
    <mergeCell ref="H79:L79"/>
    <mergeCell ref="H80:L80"/>
    <mergeCell ref="O67:O69"/>
    <mergeCell ref="O60:O62"/>
    <mergeCell ref="A52:A55"/>
    <mergeCell ref="H58:L58"/>
    <mergeCell ref="H59:L59"/>
    <mergeCell ref="B60:B62"/>
    <mergeCell ref="C60:C62"/>
    <mergeCell ref="A56:A62"/>
    <mergeCell ref="E74:E75"/>
    <mergeCell ref="F74:F75"/>
    <mergeCell ref="H74:H75"/>
    <mergeCell ref="I74:L74"/>
    <mergeCell ref="B67:B69"/>
    <mergeCell ref="C67:C69"/>
    <mergeCell ref="D67:D69"/>
    <mergeCell ref="E67:E68"/>
    <mergeCell ref="F67:F68"/>
    <mergeCell ref="H67:H68"/>
    <mergeCell ref="I67:L67"/>
    <mergeCell ref="M67:M68"/>
    <mergeCell ref="O74:O76"/>
    <mergeCell ref="A63:A69"/>
    <mergeCell ref="B63:B66"/>
    <mergeCell ref="O63:O66"/>
    <mergeCell ref="O52:O55"/>
    <mergeCell ref="E60:E61"/>
    <mergeCell ref="F60:F61"/>
    <mergeCell ref="H53:L53"/>
    <mergeCell ref="H54:L54"/>
    <mergeCell ref="H55:L55"/>
    <mergeCell ref="M60:M61"/>
    <mergeCell ref="H56:L56"/>
    <mergeCell ref="O56:O59"/>
    <mergeCell ref="H57:L57"/>
    <mergeCell ref="N81:N82"/>
    <mergeCell ref="A77:A83"/>
    <mergeCell ref="B77:B80"/>
    <mergeCell ref="H77:L77"/>
    <mergeCell ref="B52:B55"/>
    <mergeCell ref="N60:N61"/>
    <mergeCell ref="H60:H61"/>
    <mergeCell ref="I60:L60"/>
    <mergeCell ref="D60:D62"/>
    <mergeCell ref="B56:B59"/>
    <mergeCell ref="N67:N68"/>
    <mergeCell ref="H63:L63"/>
    <mergeCell ref="G60:G61"/>
    <mergeCell ref="G67:G68"/>
    <mergeCell ref="G74:G75"/>
    <mergeCell ref="G81:G82"/>
    <mergeCell ref="H64:L64"/>
    <mergeCell ref="H65:L65"/>
    <mergeCell ref="B81:B83"/>
    <mergeCell ref="A45:A51"/>
    <mergeCell ref="G38:G39"/>
    <mergeCell ref="D27:D29"/>
    <mergeCell ref="C27:C29"/>
    <mergeCell ref="E27:E28"/>
    <mergeCell ref="F27:F28"/>
    <mergeCell ref="G27:G28"/>
    <mergeCell ref="H27:H28"/>
    <mergeCell ref="I27:L27"/>
  </mergeCells>
  <pageMargins left="0.27559055118110237" right="0.15748031496062992" top="0.27559055118110237" bottom="0.27559055118110237" header="0.31496062992125984" footer="0.31496062992125984"/>
  <pageSetup paperSize="9" scale="60" orientation="landscape" r:id="rId1"/>
  <rowBreaks count="2" manualBreakCount="2">
    <brk id="39" max="14" man="1"/>
    <brk id="62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Общий</vt:lpstr>
      <vt:lpstr>3 попр</vt:lpstr>
      <vt:lpstr>'3 попр'!Заголовки_для_печати</vt:lpstr>
      <vt:lpstr>Общий!Заголовки_для_печати</vt:lpstr>
      <vt:lpstr>'3 попр'!Область_печати</vt:lpstr>
      <vt:lpstr>Общий!Область_печати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Князева</dc:creator>
  <cp:lastModifiedBy>Макарова А.А.</cp:lastModifiedBy>
  <cp:lastPrinted>2025-11-19T07:58:57Z</cp:lastPrinted>
  <dcterms:created xsi:type="dcterms:W3CDTF">2013-10-09T11:12:46Z</dcterms:created>
  <dcterms:modified xsi:type="dcterms:W3CDTF">2025-12-01T12:09:01Z</dcterms:modified>
</cp:coreProperties>
</file>