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/>
  </bookViews>
  <sheets>
    <sheet name="Паспорт программы" sheetId="1" r:id="rId1"/>
    <sheet name="Приложение 1 " sheetId="2" r:id="rId2"/>
    <sheet name="Приложение 2" sheetId="3" r:id="rId3"/>
    <sheet name="Приложение 3" sheetId="4" r:id="rId4"/>
    <sheet name="Приложение 4" sheetId="5" r:id="rId5"/>
  </sheets>
  <definedNames>
    <definedName name="_xlnm.Print_Area" localSheetId="0">'Паспорт программы'!$A$1:$G$23</definedName>
    <definedName name="_xlnm.Print_Area" localSheetId="1">'Приложение 1 '!$A$1:$I$24</definedName>
    <definedName name="_xlnm.Print_Area" localSheetId="2">'Приложение 2'!$A$1:$K$47</definedName>
    <definedName name="_xlnm.Print_Area" localSheetId="3">'Приложение 3'!$A$1:$K$50</definedName>
    <definedName name="_xlnm.Print_Area" localSheetId="4">'Приложение 4'!$A$1:$M$98</definedName>
  </definedNames>
  <calcPr calcId="145621"/>
</workbook>
</file>

<file path=xl/calcChain.xml><?xml version="1.0" encoding="utf-8"?>
<calcChain xmlns="http://schemas.openxmlformats.org/spreadsheetml/2006/main">
  <c r="K36" i="5" l="1"/>
  <c r="J36" i="5"/>
  <c r="I36" i="5"/>
  <c r="F31" i="4"/>
  <c r="G31" i="4"/>
  <c r="H31" i="4"/>
  <c r="I31" i="4"/>
  <c r="J50" i="4" l="1"/>
  <c r="I50" i="4"/>
  <c r="H50" i="4"/>
  <c r="G50" i="4"/>
  <c r="J49" i="4"/>
  <c r="I49" i="4"/>
  <c r="H49" i="4"/>
  <c r="G49" i="4"/>
  <c r="E50" i="4"/>
  <c r="J47" i="4"/>
  <c r="I47" i="4"/>
  <c r="H47" i="4"/>
  <c r="G47" i="4"/>
  <c r="J46" i="4"/>
  <c r="I46" i="4"/>
  <c r="H46" i="4"/>
  <c r="G46" i="4"/>
  <c r="J45" i="4"/>
  <c r="I45" i="4"/>
  <c r="H45" i="4"/>
  <c r="G45" i="4"/>
  <c r="E47" i="4"/>
  <c r="E46" i="4"/>
  <c r="E45" i="4"/>
  <c r="D22" i="1" l="1"/>
  <c r="E22" i="1"/>
  <c r="G22" i="1"/>
  <c r="C22" i="1"/>
  <c r="E32" i="2"/>
  <c r="F32" i="2"/>
  <c r="G32" i="2"/>
  <c r="H32" i="2"/>
  <c r="D32" i="2"/>
  <c r="D31" i="2"/>
  <c r="F30" i="2"/>
  <c r="H30" i="2"/>
  <c r="E29" i="2"/>
  <c r="F29" i="2"/>
  <c r="G29" i="2"/>
  <c r="H29" i="2"/>
  <c r="D29" i="2"/>
  <c r="G59" i="4"/>
  <c r="H59" i="4"/>
  <c r="I59" i="4"/>
  <c r="J59" i="4"/>
  <c r="J58" i="4" s="1"/>
  <c r="G60" i="4"/>
  <c r="H60" i="4"/>
  <c r="I60" i="4"/>
  <c r="J60" i="4"/>
  <c r="F60" i="4"/>
  <c r="F59" i="4"/>
  <c r="E57" i="4"/>
  <c r="G57" i="4"/>
  <c r="H57" i="4"/>
  <c r="I57" i="4"/>
  <c r="J57" i="4"/>
  <c r="F57" i="4"/>
  <c r="G56" i="4"/>
  <c r="H56" i="4"/>
  <c r="I56" i="4"/>
  <c r="J56" i="4"/>
  <c r="F56" i="4"/>
  <c r="G17" i="4"/>
  <c r="H17" i="4"/>
  <c r="I17" i="4"/>
  <c r="I15" i="4" s="1"/>
  <c r="J17" i="4"/>
  <c r="F17" i="4"/>
  <c r="G16" i="4"/>
  <c r="H16" i="4"/>
  <c r="I16" i="4"/>
  <c r="J16" i="4"/>
  <c r="J15" i="4" s="1"/>
  <c r="F16" i="4"/>
  <c r="E13" i="4"/>
  <c r="G14" i="4"/>
  <c r="H14" i="4"/>
  <c r="I14" i="4"/>
  <c r="J14" i="4"/>
  <c r="F14" i="4"/>
  <c r="G13" i="4"/>
  <c r="G12" i="4" s="1"/>
  <c r="H13" i="4"/>
  <c r="I13" i="4"/>
  <c r="I12" i="4" s="1"/>
  <c r="J13" i="4"/>
  <c r="F13" i="4"/>
  <c r="F12" i="4" s="1"/>
  <c r="G98" i="5"/>
  <c r="H98" i="5"/>
  <c r="I98" i="5"/>
  <c r="J98" i="5"/>
  <c r="F22" i="1" s="1"/>
  <c r="K98" i="5"/>
  <c r="E98" i="5"/>
  <c r="E91" i="5"/>
  <c r="E90" i="5"/>
  <c r="E89" i="5" s="1"/>
  <c r="E78" i="5"/>
  <c r="E77" i="5" s="1"/>
  <c r="E79" i="5"/>
  <c r="H78" i="5"/>
  <c r="H91" i="5" s="1"/>
  <c r="E30" i="2" s="1"/>
  <c r="I78" i="5"/>
  <c r="I91" i="5" s="1"/>
  <c r="J78" i="5"/>
  <c r="K78" i="5"/>
  <c r="K91" i="5" s="1"/>
  <c r="G78" i="5"/>
  <c r="G91" i="5" s="1"/>
  <c r="D30" i="2" s="1"/>
  <c r="G79" i="5"/>
  <c r="G90" i="5" s="1"/>
  <c r="H79" i="5"/>
  <c r="H90" i="5" s="1"/>
  <c r="E31" i="2" s="1"/>
  <c r="I79" i="5"/>
  <c r="I90" i="5" s="1"/>
  <c r="F31" i="2" s="1"/>
  <c r="J79" i="5"/>
  <c r="J77" i="5" s="1"/>
  <c r="K79" i="5"/>
  <c r="K90" i="5" s="1"/>
  <c r="H31" i="2" s="1"/>
  <c r="E13" i="5"/>
  <c r="E14" i="5"/>
  <c r="H13" i="5"/>
  <c r="I13" i="5"/>
  <c r="J13" i="5"/>
  <c r="K13" i="5"/>
  <c r="G13" i="5"/>
  <c r="H14" i="5"/>
  <c r="I14" i="5"/>
  <c r="J14" i="5"/>
  <c r="K14" i="5"/>
  <c r="G14" i="5"/>
  <c r="H20" i="5"/>
  <c r="H18" i="5" s="1"/>
  <c r="I20" i="5"/>
  <c r="J20" i="5"/>
  <c r="K20" i="5"/>
  <c r="I19" i="5"/>
  <c r="I26" i="5" s="1"/>
  <c r="J19" i="5"/>
  <c r="J26" i="5" s="1"/>
  <c r="K19" i="5"/>
  <c r="K26" i="5" s="1"/>
  <c r="H19" i="5"/>
  <c r="G20" i="5"/>
  <c r="G19" i="5"/>
  <c r="E20" i="5"/>
  <c r="E19" i="5"/>
  <c r="F23" i="5"/>
  <c r="E17" i="4" s="1"/>
  <c r="F22" i="5"/>
  <c r="E16" i="4" s="1"/>
  <c r="G21" i="5"/>
  <c r="H21" i="5"/>
  <c r="I21" i="5"/>
  <c r="J21" i="5"/>
  <c r="K21" i="5"/>
  <c r="I58" i="4"/>
  <c r="I55" i="4"/>
  <c r="F85" i="5"/>
  <c r="E60" i="4" s="1"/>
  <c r="I83" i="5"/>
  <c r="F84" i="5"/>
  <c r="E59" i="4" s="1"/>
  <c r="E83" i="5"/>
  <c r="J83" i="5"/>
  <c r="H83" i="5"/>
  <c r="G83" i="5"/>
  <c r="J80" i="5"/>
  <c r="G80" i="5"/>
  <c r="F17" i="5"/>
  <c r="E14" i="4" s="1"/>
  <c r="F93" i="5"/>
  <c r="F92" i="5"/>
  <c r="F88" i="5"/>
  <c r="F87" i="5"/>
  <c r="K86" i="5"/>
  <c r="J86" i="5"/>
  <c r="I86" i="5"/>
  <c r="H86" i="5"/>
  <c r="G86" i="5"/>
  <c r="E86" i="5"/>
  <c r="J55" i="4" l="1"/>
  <c r="B22" i="1"/>
  <c r="E58" i="4"/>
  <c r="F21" i="5"/>
  <c r="J90" i="5"/>
  <c r="G31" i="2" s="1"/>
  <c r="G26" i="5"/>
  <c r="D12" i="2" s="1"/>
  <c r="K89" i="5"/>
  <c r="H89" i="5"/>
  <c r="F78" i="5"/>
  <c r="F91" i="5" s="1"/>
  <c r="E12" i="4"/>
  <c r="E18" i="5"/>
  <c r="H26" i="5"/>
  <c r="K25" i="5"/>
  <c r="F58" i="4"/>
  <c r="G58" i="4"/>
  <c r="J12" i="4"/>
  <c r="H58" i="4"/>
  <c r="F55" i="4"/>
  <c r="H55" i="4"/>
  <c r="D28" i="2"/>
  <c r="F28" i="2"/>
  <c r="H28" i="2"/>
  <c r="E28" i="2"/>
  <c r="G55" i="4"/>
  <c r="E15" i="4"/>
  <c r="H15" i="4"/>
  <c r="G15" i="4"/>
  <c r="F15" i="4"/>
  <c r="H12" i="4"/>
  <c r="I89" i="5"/>
  <c r="G89" i="5"/>
  <c r="E26" i="5"/>
  <c r="E25" i="5"/>
  <c r="J25" i="5"/>
  <c r="J91" i="5"/>
  <c r="I25" i="5"/>
  <c r="F86" i="5"/>
  <c r="G25" i="5"/>
  <c r="H25" i="5"/>
  <c r="F79" i="5"/>
  <c r="F90" i="5" s="1"/>
  <c r="F89" i="5" s="1"/>
  <c r="J18" i="5"/>
  <c r="H77" i="5"/>
  <c r="I18" i="5"/>
  <c r="E15" i="5"/>
  <c r="K15" i="5"/>
  <c r="K12" i="5"/>
  <c r="I12" i="5"/>
  <c r="K18" i="5"/>
  <c r="J12" i="5"/>
  <c r="G15" i="5"/>
  <c r="G12" i="5"/>
  <c r="F19" i="5"/>
  <c r="G18" i="5"/>
  <c r="F20" i="5"/>
  <c r="F25" i="5" s="1"/>
  <c r="K80" i="5"/>
  <c r="K77" i="5"/>
  <c r="I80" i="5"/>
  <c r="K83" i="5"/>
  <c r="F83" i="5" s="1"/>
  <c r="H80" i="5"/>
  <c r="G77" i="5"/>
  <c r="I77" i="5"/>
  <c r="E80" i="5"/>
  <c r="F81" i="5"/>
  <c r="E56" i="4" s="1"/>
  <c r="E55" i="4" s="1"/>
  <c r="F14" i="5"/>
  <c r="J89" i="5" l="1"/>
  <c r="G30" i="2"/>
  <c r="G28" i="2" s="1"/>
  <c r="I28" i="2"/>
  <c r="F80" i="5"/>
  <c r="E24" i="5"/>
  <c r="F77" i="5"/>
  <c r="F18" i="5"/>
  <c r="F13" i="5"/>
  <c r="F26" i="5" s="1"/>
  <c r="E12" i="5"/>
  <c r="H12" i="5"/>
  <c r="F12" i="5" s="1"/>
  <c r="H15" i="5"/>
  <c r="J15" i="5"/>
  <c r="I15" i="5"/>
  <c r="I31" i="2"/>
  <c r="E69" i="5"/>
  <c r="E58" i="5"/>
  <c r="E57" i="5" s="1"/>
  <c r="E56" i="5" s="1"/>
  <c r="E55" i="5"/>
  <c r="E54" i="5" s="1"/>
  <c r="E52" i="5"/>
  <c r="E51" i="5"/>
  <c r="E50" i="5" s="1"/>
  <c r="E47" i="5"/>
  <c r="E45" i="5" s="1"/>
  <c r="E44" i="5" s="1"/>
  <c r="E46" i="5"/>
  <c r="E42" i="5"/>
  <c r="E41" i="5"/>
  <c r="E40" i="5" s="1"/>
  <c r="E38" i="5"/>
  <c r="E37" i="5"/>
  <c r="E36" i="5" s="1"/>
  <c r="E33" i="5"/>
  <c r="E32" i="5"/>
  <c r="E68" i="5" l="1"/>
  <c r="E48" i="4" s="1"/>
  <c r="E49" i="4"/>
  <c r="F15" i="5"/>
  <c r="E30" i="5"/>
  <c r="E49" i="5"/>
  <c r="E48" i="5" s="1"/>
  <c r="E31" i="5"/>
  <c r="E21" i="5"/>
  <c r="K62" i="5" l="1"/>
  <c r="K73" i="5" s="1"/>
  <c r="K96" i="5" s="1"/>
  <c r="G20" i="1" s="1"/>
  <c r="J62" i="5"/>
  <c r="J73" i="5" s="1"/>
  <c r="J96" i="5" s="1"/>
  <c r="F20" i="1" s="1"/>
  <c r="I62" i="5"/>
  <c r="I73" i="5" s="1"/>
  <c r="I96" i="5" s="1"/>
  <c r="E20" i="1" s="1"/>
  <c r="H62" i="5"/>
  <c r="H73" i="5" s="1"/>
  <c r="H96" i="5" s="1"/>
  <c r="D20" i="1" s="1"/>
  <c r="G62" i="5"/>
  <c r="K61" i="5"/>
  <c r="J61" i="5"/>
  <c r="I61" i="5"/>
  <c r="H61" i="5"/>
  <c r="G61" i="5"/>
  <c r="E61" i="5"/>
  <c r="E62" i="5"/>
  <c r="E73" i="5" s="1"/>
  <c r="E96" i="5" s="1"/>
  <c r="K63" i="5"/>
  <c r="K74" i="5" s="1"/>
  <c r="K97" i="5" s="1"/>
  <c r="G19" i="1" s="1"/>
  <c r="J63" i="5"/>
  <c r="J74" i="5" s="1"/>
  <c r="J97" i="5" s="1"/>
  <c r="F19" i="1" s="1"/>
  <c r="I63" i="5"/>
  <c r="I74" i="5" s="1"/>
  <c r="I97" i="5" s="1"/>
  <c r="E19" i="1" s="1"/>
  <c r="H63" i="5"/>
  <c r="H74" i="5" s="1"/>
  <c r="H97" i="5" s="1"/>
  <c r="D19" i="1" s="1"/>
  <c r="G63" i="5"/>
  <c r="G74" i="5" s="1"/>
  <c r="G97" i="5" s="1"/>
  <c r="C19" i="1" s="1"/>
  <c r="E63" i="5"/>
  <c r="E74" i="5" s="1"/>
  <c r="E97" i="5" s="1"/>
  <c r="B19" i="1" l="1"/>
  <c r="G60" i="5"/>
  <c r="I60" i="5"/>
  <c r="G73" i="5"/>
  <c r="G96" i="5" s="1"/>
  <c r="C20" i="1" s="1"/>
  <c r="B20" i="1" s="1"/>
  <c r="E60" i="5"/>
  <c r="H60" i="5"/>
  <c r="E72" i="5"/>
  <c r="E95" i="5" s="1"/>
  <c r="E94" i="5" s="1"/>
  <c r="J60" i="5"/>
  <c r="K60" i="5"/>
  <c r="F70" i="5"/>
  <c r="F50" i="4" s="1"/>
  <c r="F69" i="5"/>
  <c r="F49" i="4" s="1"/>
  <c r="K68" i="5"/>
  <c r="J68" i="5"/>
  <c r="J48" i="4" s="1"/>
  <c r="I68" i="5"/>
  <c r="I48" i="4" s="1"/>
  <c r="H68" i="5"/>
  <c r="H48" i="4" s="1"/>
  <c r="G68" i="5"/>
  <c r="G48" i="4" s="1"/>
  <c r="F67" i="5"/>
  <c r="F47" i="4" s="1"/>
  <c r="F66" i="5"/>
  <c r="F46" i="4" s="1"/>
  <c r="F65" i="5"/>
  <c r="F45" i="4" s="1"/>
  <c r="K64" i="5"/>
  <c r="J64" i="5"/>
  <c r="J44" i="4" s="1"/>
  <c r="I64" i="5"/>
  <c r="I44" i="4" s="1"/>
  <c r="H64" i="5"/>
  <c r="H44" i="4" s="1"/>
  <c r="G64" i="5"/>
  <c r="G44" i="4" s="1"/>
  <c r="E64" i="5"/>
  <c r="E44" i="4" s="1"/>
  <c r="D20" i="2"/>
  <c r="F21" i="2"/>
  <c r="F59" i="5"/>
  <c r="F58" i="5" s="1"/>
  <c r="F57" i="5" s="1"/>
  <c r="F56" i="5" s="1"/>
  <c r="K58" i="5"/>
  <c r="K57" i="5" s="1"/>
  <c r="K56" i="5" s="1"/>
  <c r="J58" i="5"/>
  <c r="J57" i="5" s="1"/>
  <c r="J56" i="5" s="1"/>
  <c r="I58" i="5"/>
  <c r="I57" i="5" s="1"/>
  <c r="I56" i="5" s="1"/>
  <c r="H58" i="5"/>
  <c r="H57" i="5" s="1"/>
  <c r="H56" i="5" s="1"/>
  <c r="G58" i="5"/>
  <c r="G57" i="5" s="1"/>
  <c r="G56" i="5" s="1"/>
  <c r="G41" i="4"/>
  <c r="G54" i="5"/>
  <c r="F40" i="4" s="1"/>
  <c r="K54" i="5"/>
  <c r="J40" i="4" s="1"/>
  <c r="J54" i="5"/>
  <c r="I40" i="4" s="1"/>
  <c r="I54" i="5"/>
  <c r="H40" i="4" s="1"/>
  <c r="H54" i="5"/>
  <c r="G40" i="4" s="1"/>
  <c r="F53" i="5"/>
  <c r="F52" i="5" s="1"/>
  <c r="K52" i="5"/>
  <c r="J52" i="5"/>
  <c r="I52" i="5"/>
  <c r="H52" i="5"/>
  <c r="G52" i="5"/>
  <c r="I49" i="5"/>
  <c r="I48" i="5" s="1"/>
  <c r="H50" i="5"/>
  <c r="G36" i="4" s="1"/>
  <c r="K50" i="5"/>
  <c r="J36" i="4" s="1"/>
  <c r="J50" i="5"/>
  <c r="I36" i="4" s="1"/>
  <c r="I50" i="5"/>
  <c r="H36" i="4" s="1"/>
  <c r="K49" i="5"/>
  <c r="K48" i="5" s="1"/>
  <c r="J49" i="5"/>
  <c r="J48" i="5" s="1"/>
  <c r="F47" i="5"/>
  <c r="K46" i="5"/>
  <c r="J46" i="5"/>
  <c r="I46" i="5"/>
  <c r="H46" i="5"/>
  <c r="I45" i="5"/>
  <c r="H45" i="5"/>
  <c r="F43" i="5"/>
  <c r="F42" i="5" s="1"/>
  <c r="K42" i="5"/>
  <c r="J42" i="5"/>
  <c r="I42" i="5"/>
  <c r="H42" i="5"/>
  <c r="G42" i="5"/>
  <c r="H40" i="5"/>
  <c r="K40" i="5"/>
  <c r="J30" i="4" s="1"/>
  <c r="J40" i="5"/>
  <c r="I30" i="4" s="1"/>
  <c r="I40" i="5"/>
  <c r="H30" i="4" s="1"/>
  <c r="F39" i="5"/>
  <c r="F38" i="5" s="1"/>
  <c r="K38" i="5"/>
  <c r="J38" i="5"/>
  <c r="I38" i="5"/>
  <c r="H38" i="5"/>
  <c r="G38" i="5"/>
  <c r="H26" i="4"/>
  <c r="H31" i="5"/>
  <c r="F27" i="4"/>
  <c r="J26" i="4"/>
  <c r="I26" i="4"/>
  <c r="H36" i="5"/>
  <c r="F35" i="5"/>
  <c r="F32" i="5" s="1"/>
  <c r="F34" i="5"/>
  <c r="K33" i="5"/>
  <c r="J33" i="5"/>
  <c r="I33" i="5"/>
  <c r="H33" i="5"/>
  <c r="G33" i="5"/>
  <c r="K32" i="5"/>
  <c r="J32" i="5"/>
  <c r="I32" i="5"/>
  <c r="H32" i="5"/>
  <c r="G32" i="5"/>
  <c r="K31" i="5"/>
  <c r="J31" i="5"/>
  <c r="F28" i="5"/>
  <c r="F98" i="5" s="1"/>
  <c r="F27" i="5"/>
  <c r="H13" i="2"/>
  <c r="E43" i="4"/>
  <c r="E42" i="4" s="1"/>
  <c r="J42" i="4"/>
  <c r="I42" i="4"/>
  <c r="H42" i="4"/>
  <c r="G42" i="4"/>
  <c r="F42" i="4"/>
  <c r="J41" i="4"/>
  <c r="I41" i="4"/>
  <c r="H41" i="4"/>
  <c r="E39" i="4"/>
  <c r="E38" i="4" s="1"/>
  <c r="J38" i="4"/>
  <c r="I38" i="4"/>
  <c r="H38" i="4"/>
  <c r="G38" i="4"/>
  <c r="F38" i="4"/>
  <c r="J37" i="4"/>
  <c r="I37" i="4"/>
  <c r="H37" i="4"/>
  <c r="G37" i="4"/>
  <c r="J35" i="4"/>
  <c r="I35" i="4"/>
  <c r="H35" i="4"/>
  <c r="G35" i="4"/>
  <c r="F35" i="4"/>
  <c r="G34" i="4"/>
  <c r="J33" i="4"/>
  <c r="J32" i="4" s="1"/>
  <c r="I33" i="4"/>
  <c r="I32" i="4" s="1"/>
  <c r="H33" i="4"/>
  <c r="H32" i="4" s="1"/>
  <c r="G33" i="4"/>
  <c r="G32" i="4" s="1"/>
  <c r="E33" i="4"/>
  <c r="E32" i="4" s="1"/>
  <c r="J31" i="4"/>
  <c r="E29" i="4"/>
  <c r="E28" i="4" s="1"/>
  <c r="J28" i="4"/>
  <c r="I28" i="4"/>
  <c r="H28" i="4"/>
  <c r="G28" i="4"/>
  <c r="F28" i="4"/>
  <c r="J27" i="4"/>
  <c r="I27" i="4"/>
  <c r="H27" i="4"/>
  <c r="G27" i="4"/>
  <c r="E25" i="4"/>
  <c r="E24" i="4"/>
  <c r="J23" i="4"/>
  <c r="I23" i="4"/>
  <c r="H23" i="4"/>
  <c r="G23" i="4"/>
  <c r="F23" i="4"/>
  <c r="H23" i="2"/>
  <c r="G23" i="2"/>
  <c r="F23" i="2"/>
  <c r="E23" i="2"/>
  <c r="D23" i="2"/>
  <c r="H14" i="2"/>
  <c r="G14" i="2"/>
  <c r="F14" i="2"/>
  <c r="E14" i="2"/>
  <c r="D14" i="2"/>
  <c r="H11" i="2"/>
  <c r="G11" i="2"/>
  <c r="F11" i="2"/>
  <c r="E11" i="2"/>
  <c r="D11" i="2"/>
  <c r="E23" i="4" l="1"/>
  <c r="J34" i="4"/>
  <c r="I44" i="5"/>
  <c r="J72" i="5"/>
  <c r="J95" i="5" s="1"/>
  <c r="J44" i="5"/>
  <c r="H44" i="5"/>
  <c r="K44" i="5"/>
  <c r="H34" i="4"/>
  <c r="I34" i="4"/>
  <c r="F63" i="5"/>
  <c r="F74" i="5" s="1"/>
  <c r="F97" i="5" s="1"/>
  <c r="F61" i="5"/>
  <c r="F62" i="5"/>
  <c r="F73" i="5" s="1"/>
  <c r="F96" i="5" s="1"/>
  <c r="K72" i="5"/>
  <c r="K95" i="5" s="1"/>
  <c r="G36" i="5"/>
  <c r="F26" i="4" s="1"/>
  <c r="H49" i="5"/>
  <c r="H48" i="5" s="1"/>
  <c r="F55" i="5"/>
  <c r="F54" i="5" s="1"/>
  <c r="E40" i="4" s="1"/>
  <c r="G20" i="2"/>
  <c r="H30" i="5"/>
  <c r="F41" i="5"/>
  <c r="F40" i="5" s="1"/>
  <c r="E30" i="4" s="1"/>
  <c r="E35" i="4"/>
  <c r="F45" i="5"/>
  <c r="F44" i="5" s="1"/>
  <c r="F46" i="5"/>
  <c r="E34" i="4" s="1"/>
  <c r="H12" i="2"/>
  <c r="H10" i="2" s="1"/>
  <c r="G46" i="5"/>
  <c r="J30" i="5"/>
  <c r="G45" i="5"/>
  <c r="H20" i="2"/>
  <c r="I23" i="2"/>
  <c r="G13" i="2"/>
  <c r="F41" i="4"/>
  <c r="F68" i="5"/>
  <c r="F48" i="4" s="1"/>
  <c r="G21" i="2"/>
  <c r="I11" i="2"/>
  <c r="F12" i="2"/>
  <c r="D13" i="2"/>
  <c r="D10" i="2" s="1"/>
  <c r="F37" i="4"/>
  <c r="G50" i="5"/>
  <c r="G49" i="5"/>
  <c r="F20" i="2"/>
  <c r="E21" i="2"/>
  <c r="G30" i="4"/>
  <c r="G12" i="2"/>
  <c r="G26" i="4"/>
  <c r="I14" i="2"/>
  <c r="I30" i="5"/>
  <c r="G31" i="5"/>
  <c r="F33" i="5"/>
  <c r="K30" i="5"/>
  <c r="F64" i="5"/>
  <c r="F44" i="4" s="1"/>
  <c r="F33" i="4"/>
  <c r="F32" i="4" s="1"/>
  <c r="E12" i="2"/>
  <c r="I31" i="5"/>
  <c r="I72" i="5" s="1"/>
  <c r="I95" i="5" s="1"/>
  <c r="F37" i="5"/>
  <c r="E27" i="4" s="1"/>
  <c r="G40" i="5"/>
  <c r="F30" i="4" s="1"/>
  <c r="J71" i="5" l="1"/>
  <c r="I94" i="5"/>
  <c r="E21" i="1"/>
  <c r="E23" i="1" s="1"/>
  <c r="K94" i="5"/>
  <c r="G21" i="1"/>
  <c r="G23" i="1" s="1"/>
  <c r="J94" i="5"/>
  <c r="F21" i="1"/>
  <c r="F23" i="1" s="1"/>
  <c r="F60" i="5"/>
  <c r="G44" i="5"/>
  <c r="F34" i="4"/>
  <c r="I32" i="2"/>
  <c r="I29" i="2"/>
  <c r="E31" i="4"/>
  <c r="G72" i="5"/>
  <c r="G95" i="5" s="1"/>
  <c r="H72" i="5"/>
  <c r="F36" i="5"/>
  <c r="E26" i="4" s="1"/>
  <c r="K24" i="5"/>
  <c r="J24" i="5"/>
  <c r="G22" i="2"/>
  <c r="D21" i="2"/>
  <c r="E41" i="4"/>
  <c r="G48" i="5"/>
  <c r="F49" i="5"/>
  <c r="F48" i="5" s="1"/>
  <c r="F13" i="2"/>
  <c r="I24" i="5"/>
  <c r="E71" i="5"/>
  <c r="F31" i="5"/>
  <c r="K71" i="5"/>
  <c r="H22" i="2"/>
  <c r="F22" i="2"/>
  <c r="F19" i="2" s="1"/>
  <c r="I71" i="5"/>
  <c r="H21" i="2"/>
  <c r="G30" i="5"/>
  <c r="F30" i="5" s="1"/>
  <c r="E20" i="2"/>
  <c r="G10" i="2"/>
  <c r="F51" i="5"/>
  <c r="F36" i="4"/>
  <c r="G94" i="5" l="1"/>
  <c r="C21" i="1"/>
  <c r="E22" i="2"/>
  <c r="E19" i="2" s="1"/>
  <c r="H95" i="5"/>
  <c r="I30" i="2"/>
  <c r="F72" i="5"/>
  <c r="F95" i="5" s="1"/>
  <c r="F94" i="5" s="1"/>
  <c r="H71" i="5"/>
  <c r="G19" i="2"/>
  <c r="I21" i="2"/>
  <c r="I20" i="2"/>
  <c r="G24" i="5"/>
  <c r="G71" i="5"/>
  <c r="D22" i="2"/>
  <c r="F24" i="5"/>
  <c r="H24" i="5"/>
  <c r="E13" i="2"/>
  <c r="F50" i="5"/>
  <c r="E36" i="4" s="1"/>
  <c r="E37" i="4"/>
  <c r="H19" i="2"/>
  <c r="F10" i="2"/>
  <c r="H94" i="5" l="1"/>
  <c r="D21" i="1"/>
  <c r="D23" i="1" s="1"/>
  <c r="C23" i="1"/>
  <c r="I22" i="2"/>
  <c r="D19" i="2"/>
  <c r="I19" i="2" s="1"/>
  <c r="E10" i="2"/>
  <c r="I13" i="2"/>
  <c r="F71" i="5"/>
  <c r="I12" i="2"/>
  <c r="B21" i="1" l="1"/>
  <c r="B23" i="1" s="1"/>
  <c r="I10" i="2"/>
</calcChain>
</file>

<file path=xl/sharedStrings.xml><?xml version="1.0" encoding="utf-8"?>
<sst xmlns="http://schemas.openxmlformats.org/spreadsheetml/2006/main" count="470" uniqueCount="178">
  <si>
    <t>Приложение №1 к  постановлению Администрации</t>
  </si>
  <si>
    <t>городского округа Домодедово</t>
  </si>
  <si>
    <t>Паспорт муниципальной программы</t>
  </si>
  <si>
    <t>"Цифровое муниципальное образование"</t>
  </si>
  <si>
    <t>(наименование муниципальной программы городского округа Домодедово)</t>
  </si>
  <si>
    <t>Координатор муниципальной программы</t>
  </si>
  <si>
    <t>Первый заместитель главы администрации городского округа Домодедово Ведерникова М.И.</t>
  </si>
  <si>
    <t>Заказчик муниципальной программы</t>
  </si>
  <si>
    <t>Служба информационного и технического обеспечения администрации городского округа Домодедово</t>
  </si>
  <si>
    <t>Цели муниципальной программы</t>
  </si>
  <si>
    <t>Повышение качества  государственных и муниципальных услуг, оказываемых населению на территории городского округа Домодедово, обеспечение удобства получения и снижение сроков их оказания. Повышение эффективности муниципального управления в целях создания и  развития цифровой экономики за счет широкого внедрения информационно-коммуникационных технологий в деятельность органов местного самоуправления, муниципальных учреждений и предприятий городского округа Домодедово</t>
  </si>
  <si>
    <t>Перечень подпрограмм</t>
  </si>
  <si>
    <t>Подпрограмма II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</si>
  <si>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Источники финансирования муниципальной программы, 
в том числе по годам</t>
  </si>
  <si>
    <t>Расходы  (тыс. руб.)</t>
  </si>
  <si>
    <t>Всего</t>
  </si>
  <si>
    <t>Средства федерального бюджета</t>
  </si>
  <si>
    <t>Средства бюджета Московской области</t>
  </si>
  <si>
    <t>Средства бюджета городского округа Домодедово</t>
  </si>
  <si>
    <t>Внебюджетные средства</t>
  </si>
  <si>
    <t>Всего, в том числе по годам</t>
  </si>
  <si>
    <t xml:space="preserve">Заказчик муниципальный подпрограммы </t>
  </si>
  <si>
    <t>МБУ "МФЦ Домодедово"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</si>
  <si>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</si>
  <si>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Главный распорядитель бюджетных средств</t>
  </si>
  <si>
    <t>Источник финансирования</t>
  </si>
  <si>
    <t>2023 год</t>
  </si>
  <si>
    <t>2024 год</t>
  </si>
  <si>
    <t>Итого</t>
  </si>
  <si>
    <t>Администрация городского округа Домодедово</t>
  </si>
  <si>
    <t>Всего:
в том числе</t>
  </si>
  <si>
    <t>Паспорт муниципальной подпрограммы  II «Развитие информационной и технологической инфраструктуры экосистемы цифровой экономики муниципального образования Московской области»</t>
  </si>
  <si>
    <t xml:space="preserve">Планируемые результаты реализации муниципальной  программы  «Цифровое муниципальное образование» </t>
  </si>
  <si>
    <t>№ п/п</t>
  </si>
  <si>
    <t>Планируемые результаты реализации муниципальной программы</t>
  </si>
  <si>
    <t>Тип показателя</t>
  </si>
  <si>
    <t>Единица измерения</t>
  </si>
  <si>
    <t>Базовое значение на начало реализации подпрограммы</t>
  </si>
  <si>
    <t>Планируемое значение показателя по годам реализации</t>
  </si>
  <si>
    <t>Номер основного мероприятия в перечне  мероприятий подпрограммы</t>
  </si>
  <si>
    <t>1</t>
  </si>
  <si>
    <t>Доля граждан, имеющих доступ к получению государственных и муниципальных услуг по принципу «одного окна» по месту пребывания, в том числе в МФЦ</t>
  </si>
  <si>
    <t>Указной</t>
  </si>
  <si>
    <t>процент</t>
  </si>
  <si>
    <t>2</t>
  </si>
  <si>
    <t>Уровень удовлетворенности граждан качеством предоставления государственных и муниципальных услуг</t>
  </si>
  <si>
    <t>3</t>
  </si>
  <si>
    <t>Среднее время ожидания в очереди для получения государственных (муниципальных) услуг</t>
  </si>
  <si>
    <t>минута</t>
  </si>
  <si>
    <t>02</t>
  </si>
  <si>
    <t>4</t>
  </si>
  <si>
    <t>Доля заявителей МФЦ, ожидающих в очереди более 11 минут</t>
  </si>
  <si>
    <t>Отраслевой</t>
  </si>
  <si>
    <t>-</t>
  </si>
  <si>
    <t>5</t>
  </si>
  <si>
    <t>Выполнение требований комфортности и доступности МФЦ</t>
  </si>
  <si>
    <t>Подпрограмма II «Развитие информационной и технологической инфраструктуры экосистемы цифровой экономики муниципального образования Московской области»</t>
  </si>
  <si>
    <t>Доля рабочих мест, обеспеченных необходимым компьютерным оборудованием и услугами связи в соответствии с требованиями нормативных правовых актов Московской области</t>
  </si>
  <si>
    <t>Стоимостная доля закупаемого и (или) арендуемого ОМСУ муниципального образования Московской области отечественного программного обеспечения</t>
  </si>
  <si>
    <t>Увеличение доли защищенных по требованиям безопасности информации информационных систем, используемых ОМСУ муниципального образования Московской области, в соответствии с категорией обрабатываемой информации, а также персональных компьютеров, используемых на рабочих местах работников, обеспеченных антивирусным программным обеспечением с регулярным обновлением соответствующих баз</t>
  </si>
  <si>
    <t>Доля работников ОМСУ муниципального образования Московской области, обеспеченных средствами электронной подписи в соответствии с установленными требованиями</t>
  </si>
  <si>
    <t>Доля электронного юридически значимого документооборота в органах местного самоуправления и подведомственных им учреждениях в Московской области</t>
  </si>
  <si>
    <t>Доля муниципальных (государственных) услуг, предоставленных без нарушения регламентного срока при оказании услуг в электронном виде на региональном портале государственных услуг</t>
  </si>
  <si>
    <t>Доля обращений за получением муниципальных (государственных) услуг в электронном виде с использованием РПГУ без необходимости личного посещения органов местного самоуправления и МФЦ от общего количества таких услуг</t>
  </si>
  <si>
    <t xml:space="preserve">Отраслевой </t>
  </si>
  <si>
    <t>Повторные обращения – Доля обращений, поступивших на портал «Добродел», по которым поступили повторные обращения</t>
  </si>
  <si>
    <t>Отложенные решения – Доля отложенных решений от числа ответов, предоставленных на портале «Добродел» (два и более раз)</t>
  </si>
  <si>
    <t>Ответь вовремя – Доля жалоб, поступивших на портал «Добродел», по которым нарушен срок подготовки ответа</t>
  </si>
  <si>
    <t>Доля многоквартирных домов, имеющих возможность пользоваться услугами проводного и мобильного доступа в информационно-телекоммуникационную сеть Интернет на скорости не менее 1 Мбит/с, предоставляемыми не менее чем 2 операторами связи</t>
  </si>
  <si>
    <t>Обращение Губернатора Московской области</t>
  </si>
  <si>
    <t>Доля муниципальных учреждений культуры, обеспеченных доступом в информационно-телекоммуникационную сеть Интернет на скорости:
для учреждений культуры, расположенных в городских населенных пунктах, – не менее 50 Мбит/с;
для учреждений культуры, расположенных в сельских населенных пунктах, – не менее 10 Мбит/с</t>
  </si>
  <si>
    <t>Образовательные организации оснащены (обновили)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</si>
  <si>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Региональный проект «Цифровая образовательная среда»</t>
  </si>
  <si>
    <t>E4</t>
  </si>
  <si>
    <t>Обоснование объема финансовых ресурсов, необходимых для реализации муниципальной программы "Цифровое муниципальное образование"</t>
  </si>
  <si>
    <t>Наименование мероприятия подпрограммы</t>
  </si>
  <si>
    <t>Расчет необходимых финансовых ресурсов на реализацию мероприятия</t>
  </si>
  <si>
    <t xml:space="preserve">Общий объем финансовых ресурсов необходимых для реализации мероприятия, в том числе по годам </t>
  </si>
  <si>
    <t>Эксплуатационные расходы, возникающие в результате реализации мероприятия</t>
  </si>
  <si>
    <t>всего</t>
  </si>
  <si>
    <t>1.1.</t>
  </si>
  <si>
    <t>В пределах средств, предусмотренных в бюджете  Московской области</t>
  </si>
  <si>
    <t>Средства бюджета го Домодедово</t>
  </si>
  <si>
    <t>В пределах средств, предусмотренных в бюджете  го Домодедово</t>
  </si>
  <si>
    <t>1.2.</t>
  </si>
  <si>
    <t>2.1.</t>
  </si>
  <si>
    <t>Мероприятие 02.01. 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</si>
  <si>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В пределах средств, предусмотренных в бюджете  городского округа Домодедово</t>
  </si>
  <si>
    <t>3.1.</t>
  </si>
  <si>
    <t>3.2.</t>
  </si>
  <si>
    <t>Мероприятие 01.01. 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</si>
  <si>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Итого, в том числе:</t>
  </si>
  <si>
    <t>Внебюджетные источники</t>
  </si>
  <si>
    <t>Мероприятие 01.02. 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</si>
  <si>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1.3.</t>
  </si>
  <si>
    <t>Мероприятие 01.03. 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 обеспечения совместной работы в ней</t>
  </si>
  <si>
    <t>1.4.</t>
  </si>
  <si>
    <t>Мероприятие 01.04. Обеспечение оборудованием и поддержание его работоспособности</t>
  </si>
  <si>
    <t>1.5.</t>
  </si>
  <si>
    <t>Мероприятие 01.05. Обеспечение организаций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«Интернет» за счет средств местного бюджета</t>
  </si>
  <si>
    <t>Мероприятие 02.01. 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</si>
  <si>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Мероприятие 03.01. Обеспечение программными продуктами</t>
  </si>
  <si>
    <t>Мероприятие 03.02. 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</si>
  <si>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3.3.</t>
  </si>
  <si>
    <t>Мероприятие 03.03. 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</si>
  <si>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4.1.</t>
  </si>
  <si>
    <t>Мероприятие 04.01. Обеспечение муниципальных учреждений культуры доступом в информационно-телекоммуникационную сеть Интернет</t>
  </si>
  <si>
    <t>5.1.</t>
  </si>
  <si>
    <t>Средства Федерального бюджета</t>
  </si>
  <si>
    <t xml:space="preserve">                                                                                                                               </t>
  </si>
  <si>
    <t>Перечень мероприятий муниципальной программы «Цифровое муниципальное образование»</t>
  </si>
  <si>
    <t>№№ п/п</t>
  </si>
  <si>
    <t>Мероприятия по реализации подпрограммы</t>
  </si>
  <si>
    <t>Срок исполнения мероприятия</t>
  </si>
  <si>
    <t>Источники финансирования</t>
  </si>
  <si>
    <t>Объем финансирования по годам, (тыс. рублей)</t>
  </si>
  <si>
    <t>Ответственный за выполнение мероприятия подпрограммы</t>
  </si>
  <si>
    <t>Результаты выполнения мероприятий подпрограммы</t>
  </si>
  <si>
    <t>(годы)</t>
  </si>
  <si>
    <t>(тыс. руб.)</t>
  </si>
  <si>
    <t>1.</t>
  </si>
  <si>
    <t>МБУ «МФЦ Домодедово»</t>
  </si>
  <si>
    <t>2.</t>
  </si>
  <si>
    <t>3.</t>
  </si>
  <si>
    <t>ИТОГО по подпрограмме I</t>
  </si>
  <si>
    <t>Всего, в том числе</t>
  </si>
  <si>
    <t>Основное мероприятие 01. Информационная инфраструктура</t>
  </si>
  <si>
    <t>Управление строительства и городской инфраструктурф</t>
  </si>
  <si>
    <t>Служба информационного и технического обеспечения</t>
  </si>
  <si>
    <t>Управление образования</t>
  </si>
  <si>
    <t>Основное мероприятие 02. Информационная безопасность</t>
  </si>
  <si>
    <t>Сектор режима и защиты информации</t>
  </si>
  <si>
    <t>Основное мероприятие 03. Цифровое государственное управление</t>
  </si>
  <si>
    <t>4.</t>
  </si>
  <si>
    <t>Основное мероприятие 04. Цифровая культура</t>
  </si>
  <si>
    <t>Комитет по культуре, спорту и делам молодежи</t>
  </si>
  <si>
    <t>5.</t>
  </si>
  <si>
    <t>Основное мероприятие E4. Федеральный проект «Цифровая образовательная среда»</t>
  </si>
  <si>
    <t>ИТОГО по подпрограмме II</t>
  </si>
  <si>
    <t>ВСЕГО  по программе</t>
  </si>
  <si>
    <t>5.2.</t>
  </si>
  <si>
    <t xml:space="preserve"> Мероприятие E4.04. Обеспечение образовательных организаций материально-технической базой для внедрения цифровой образовательной среды</t>
  </si>
  <si>
    <t>Мероприятие E4.05. Обновление и техническое обслуживание (ремонт) средств (программного обеспечения и оборудования), приобретённых в рамках субсидий на внедрение целевой модели цифровой образовательной среды в общеобразовательных организациях,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</si>
  <si>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2025 год</t>
  </si>
  <si>
    <t>2026 год</t>
  </si>
  <si>
    <t>2027 год</t>
  </si>
  <si>
    <t>Объем финансирования мероприятия в 2022 году (тыс. рублей)</t>
  </si>
  <si>
    <t>2023-2027</t>
  </si>
  <si>
    <t>Подпрограмма I «Повышение качества и доступности предоставления государственных и муниципальных услуг на базе многофункциональных центров предоставления государственных и муниципальных услуг» муниципальной программы «Цифровое муниципальное образование»</t>
  </si>
  <si>
    <t>Паспорт муниципальной подпрограммы I «Повышение качества и доступности предоставления государственных и муниципальных услуг на базе многофункциональных центров предоставления государственных и муниципальных услуг» муниципальной программы «Цифровое муниципальное образование»</t>
  </si>
  <si>
    <t>Подпрограмма  1 «Повышение качества и доступности предоставления государственных и муниципальных услуг на базе многофункциональных центров предоставления государственных и муниципальных услуг» муниципальной программы «Цифровое муниципальное образование»</t>
  </si>
  <si>
    <t>Паспорт муниципальной подпрограммы III «Обеспечивающая подпрограмма» муниципальной программы «Цифровое муниципальное образование»</t>
  </si>
  <si>
    <t>Подпрограмма III «Обеспечивающая подпрограмма» муниципальной программы «Цифровое муниципальное образование»"</t>
  </si>
  <si>
    <t>Подпрограмма III «Обеспечивающая подпрограмма» муниципальной программы «Цифровое муниципальное образование»</t>
  </si>
  <si>
    <t>Основное мероприятие 01. Организация деятельности многофункциональных центров предоставления государственных и муниципальных услуг</t>
  </si>
  <si>
    <t>Мероприятие 01.01. 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</si>
  <si>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Основное мероприятие 02. 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</si>
  <si>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Мероприятие 02.01. Техническая поддержка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</t>
  </si>
  <si>
    <t>Подпрограмма  3 «Обеспечивающая подпрограмма» муниципальной программы «Цифровое муниципальное образование»</t>
  </si>
  <si>
    <t>Основное мероприятие 01 Создание условий для реализации полномочий органов местного самоуправления</t>
  </si>
  <si>
    <t>Мероприятие 01.01 Расходы на обеспечение деятельности (оказание услуг) муниципальных учреждений - многофункциональный центр  предоставления государственных и муниципальных услуг</t>
  </si>
  <si>
    <t>Мероприятие 01.02 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</si>
  <si>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ИТОГО по подпрограмме III</t>
  </si>
  <si>
    <t>Мероприятие 01.01. Мероприятие 01.01 Расходы на обеспечение деятельности (оказание услуг) муниципальных учреждений - многофункциональный центр  предоставления государственных и муниципальных услуг</t>
  </si>
  <si>
    <t>Приложение №1 к муниципальной  программе городского округа Домодедово «Цифровое муниципальное образование», утвержденной постановлением Администрации                                                                                                           
городского округа Домодедово от ______________ № ______</t>
  </si>
  <si>
    <t>Приложение №2 к муниципальной  программе городского округа Домодедово «Цифровое муниципальное образование», утвержденной постановлением Администрации                                                                                                           
городского округа Домодедово от ______________ № ______</t>
  </si>
  <si>
    <t>Приложение №3 к муниципальной  программе городского округа Домодедово «Цифровое муниципальное образование», утвержденной постановлением Администрации городского округа Домодедово от ______________ № ______</t>
  </si>
  <si>
    <t>Приложение №4 к муниципальной  программе городского округа Домодедово «Цифровое муниципальное образование», утвержденной постановлением Администрации городского округа Домодедово от ______________ № ______</t>
  </si>
  <si>
    <t>Рейтинг-45</t>
  </si>
  <si>
    <t>01</t>
  </si>
  <si>
    <t>Обеспечение Доли граждан, имеющих доступ к получению государственных и муниципальных услуг по принципу «одного окна» по месту пребывания, в том числе в МФЦ на уровне 100%</t>
  </si>
  <si>
    <t>Обеспечение Доли рабочих мест, обеспеченных необходимым компьютерным оборудованием и услугами связи в соответствии с требованиями нормативных правовых актов Московской области и Стоимостной доли закупаемого и (или) арендуемого ОМСУ муниципального образования Московской области отечественного программного обеспечения на уровне 100%, увеличение Доли многоквартирных домов, имеющих возможность пользоваться услугами проводного и мобильного доступа в информационно-телекоммуникационную сеть Интернет на скорости не менее 1 Мбит/с, предоставляемыми не менее чем 2 операторами связи до 92% к 2027г</t>
  </si>
  <si>
    <t>Обеспечние  Доли защищенных по требованиям безопасности информации информационных систем, используемых ОМСУ муниципального образования Московской области, в соответствии с категорией обрабатываемой информации, а также персональных компьютеров, используемых на рабочих местах работников, обеспеченных антивирусным программным обеспечением с регулярным обновлением соответствующих баз и Доли работников ОМСУ муниципального образования Московской области, обеспеченных средствами электронной подписи в соответствии с установленными требованиями на уровне 100%</t>
  </si>
  <si>
    <t>Обеспечение Доли электронного юридически значимого документооборота в органах местного самоуправления и подведомственных им учреждениях в Московской области, Доли муниципальных (государственных) услуг, предоставленных без нарушения регламентного срока при оказании услуг в электронном виде на региональном портале государственных услуг, Доли обращений за получением муниципальных (государственных) услуг в электронном виде с использованием РПГУ без необходимости личного посещения органов местного самоуправления и МФЦ от общего количества таких услуг, на уровне 100%, Увеличение Доли обращений, поступивших на портал «Добродел», по которым поступили повторные обращения, до 30% к 2027г, Увеличение Доли отложенных решений от числа ответов, предоставленных на портале «Добродел» (два и более раз), до 5%л к 2027г, Увеличение Доли жалоб, поступивших на портал «Добродел», по которым нарушен срок подготовки ответа, до 5% к 2027г</t>
  </si>
  <si>
    <t>Обеспечение Доли муниципальных учреждений культуры, обеспеченных доступом в информационно-телекоммуникационную сеть Интернет на скорости: для учреждений культуры, расположенных в городских населенных пунктах, – не менее 50 Мбит/с; для учреждений культуры, расположенных в сельских населенных пунктах, – не менее 10 Мбит/с, на уровне 100%</t>
  </si>
  <si>
    <t>Обеспечение оснащенности 46,43% Образовательных организаций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</si>
  <si>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Повышение Уровня удовлетворенности граждан качеством предоставления государственных и муниципальных услуг , до 96.1% к 2026г, Снижение Среднего времени ожидания в очереди для получения государственных (муниципальных) услуг, до 1,3 мин к 2026г, Обеспечение Доли заявителей МФЦ, ожидающих в очереди более 11 минут, на уровне 0%,  Обеспечение Выполнения требований комфортности и доступности МФЦ, на уровне 100%</t>
  </si>
  <si>
    <t>от 31.10.2022  № 3298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</si>
</sst>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0"/>
      <color theme="1"/>
      <name val="Arial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" fillId="0" borderId="0">
      <protection locked="0"/>
    </xf>
    <xf numFmtId="0" fontId="1" fillId="0" borderId="0">
      <protection locked="0"/>
    </xf>
    <xf numFmtId="0" fontId="1" fillId="0" borderId="0"/>
  </cellStyleXfs>
  <cellXfs count="157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vertical="center" wrapText="1"/>
    </xf>
    <xf numFmtId="0" fontId="3" fillId="0" borderId="1" xfId="3" applyFont="1" applyFill="1" applyBorder="1" applyAlignment="1">
      <alignment horizontal="center" vertical="center" wrapText="1"/>
    </xf>
    <xf numFmtId="165" fontId="3" fillId="0" borderId="1" xfId="3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justify" vertical="center"/>
    </xf>
    <xf numFmtId="0" fontId="3" fillId="2" borderId="1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12" fillId="3" borderId="0" xfId="0" applyFont="1" applyFill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horizontal="right" vertical="center" wrapText="1"/>
      <protection locked="0"/>
    </xf>
    <xf numFmtId="0" fontId="4" fillId="0" borderId="0" xfId="0" applyFont="1" applyFill="1" applyAlignment="1" applyProtection="1">
      <alignment horizontal="left" vertical="center" wrapText="1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8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2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2" fontId="4" fillId="0" borderId="0" xfId="0" applyNumberFormat="1" applyFont="1" applyFill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49" fontId="3" fillId="3" borderId="1" xfId="3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justify" vertical="center" wrapText="1"/>
      <protection locked="0"/>
    </xf>
    <xf numFmtId="0" fontId="10" fillId="0" borderId="1" xfId="0" applyFont="1" applyFill="1" applyBorder="1" applyAlignment="1" applyProtection="1">
      <alignment horizontal="justify" vertical="center" wrapText="1"/>
      <protection locked="0"/>
    </xf>
    <xf numFmtId="0" fontId="9" fillId="0" borderId="0" xfId="0" applyFont="1" applyFill="1" applyAlignment="1" applyProtection="1">
      <alignment horizontal="left" vertical="center" wrapText="1"/>
      <protection locked="0"/>
    </xf>
    <xf numFmtId="0" fontId="8" fillId="0" borderId="0" xfId="0" applyFont="1" applyFill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4" fillId="3" borderId="0" xfId="0" applyFont="1" applyFill="1" applyAlignment="1">
      <alignment horizontal="left" vertical="top" wrapText="1"/>
    </xf>
    <xf numFmtId="0" fontId="0" fillId="0" borderId="0" xfId="0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right" vertical="center" wrapText="1"/>
    </xf>
    <xf numFmtId="0" fontId="10" fillId="0" borderId="6" xfId="0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4" fillId="0" borderId="6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zoomScale="80" workbookViewId="0">
      <selection activeCell="A7" sqref="A7:G7"/>
    </sheetView>
  </sheetViews>
  <sheetFormatPr defaultColWidth="9.140625" defaultRowHeight="15.75" x14ac:dyDescent="0.2"/>
  <cols>
    <col min="1" max="1" width="42.7109375" style="3" customWidth="1"/>
    <col min="2" max="2" width="24.140625" style="3" customWidth="1"/>
    <col min="3" max="3" width="24.5703125" style="3" customWidth="1"/>
    <col min="4" max="4" width="25.85546875" style="3" customWidth="1"/>
    <col min="5" max="5" width="25.140625" style="3" customWidth="1"/>
    <col min="6" max="6" width="25.85546875" style="3" customWidth="1"/>
    <col min="7" max="7" width="25.7109375" style="3" customWidth="1"/>
    <col min="8" max="16384" width="9.140625" style="3"/>
  </cols>
  <sheetData>
    <row r="1" spans="1:9" x14ac:dyDescent="0.2">
      <c r="F1" s="36" t="s">
        <v>0</v>
      </c>
      <c r="G1" s="45"/>
      <c r="H1" s="45"/>
      <c r="I1" s="45"/>
    </row>
    <row r="2" spans="1:9" x14ac:dyDescent="0.2">
      <c r="F2" s="36" t="s">
        <v>1</v>
      </c>
      <c r="G2" s="45"/>
      <c r="H2" s="45"/>
      <c r="I2" s="45"/>
    </row>
    <row r="3" spans="1:9" x14ac:dyDescent="0.2">
      <c r="F3" s="36" t="s">
        <v>177</v>
      </c>
      <c r="G3" s="39"/>
      <c r="H3" s="45"/>
      <c r="I3" s="45"/>
    </row>
    <row r="4" spans="1:9" s="36" customFormat="1" x14ac:dyDescent="0.2"/>
    <row r="5" spans="1:9" s="36" customFormat="1" x14ac:dyDescent="0.2"/>
    <row r="6" spans="1:9" s="36" customFormat="1" x14ac:dyDescent="0.2">
      <c r="F6" s="46"/>
    </row>
    <row r="7" spans="1:9" x14ac:dyDescent="0.2">
      <c r="A7" s="86" t="s">
        <v>2</v>
      </c>
      <c r="B7" s="87"/>
      <c r="C7" s="87"/>
      <c r="D7" s="87"/>
      <c r="E7" s="87"/>
      <c r="F7" s="87"/>
      <c r="G7" s="87"/>
    </row>
    <row r="8" spans="1:9" ht="15.6" customHeight="1" x14ac:dyDescent="0.2">
      <c r="A8" s="86" t="s">
        <v>3</v>
      </c>
      <c r="B8" s="86"/>
      <c r="C8" s="86"/>
      <c r="D8" s="86"/>
      <c r="E8" s="86"/>
      <c r="F8" s="86"/>
      <c r="G8" s="86"/>
    </row>
    <row r="9" spans="1:9" x14ac:dyDescent="0.2">
      <c r="A9" s="86" t="s">
        <v>4</v>
      </c>
      <c r="B9" s="86"/>
      <c r="C9" s="86"/>
      <c r="D9" s="86"/>
      <c r="E9" s="86"/>
      <c r="F9" s="86"/>
      <c r="G9" s="86"/>
    </row>
    <row r="10" spans="1:9" x14ac:dyDescent="0.2">
      <c r="A10" s="16"/>
      <c r="B10" s="2"/>
      <c r="C10" s="2"/>
      <c r="D10" s="2"/>
      <c r="E10" s="2"/>
      <c r="F10" s="2"/>
      <c r="G10" s="2"/>
    </row>
    <row r="11" spans="1:9" ht="17.25" customHeight="1" x14ac:dyDescent="0.2">
      <c r="A11" s="44" t="s">
        <v>5</v>
      </c>
      <c r="B11" s="80" t="s">
        <v>6</v>
      </c>
      <c r="C11" s="88"/>
      <c r="D11" s="88"/>
      <c r="E11" s="88"/>
      <c r="F11" s="88"/>
      <c r="G11" s="89"/>
    </row>
    <row r="12" spans="1:9" x14ac:dyDescent="0.2">
      <c r="A12" s="44" t="s">
        <v>7</v>
      </c>
      <c r="B12" s="80" t="s">
        <v>8</v>
      </c>
      <c r="C12" s="88"/>
      <c r="D12" s="88"/>
      <c r="E12" s="88"/>
      <c r="F12" s="88"/>
      <c r="G12" s="89"/>
    </row>
    <row r="13" spans="1:9" ht="74.25" customHeight="1" x14ac:dyDescent="0.2">
      <c r="A13" s="44" t="s">
        <v>9</v>
      </c>
      <c r="B13" s="74" t="s">
        <v>10</v>
      </c>
      <c r="C13" s="75"/>
      <c r="D13" s="75"/>
      <c r="E13" s="75"/>
      <c r="F13" s="75"/>
      <c r="G13" s="76"/>
    </row>
    <row r="14" spans="1:9" ht="33" customHeight="1" x14ac:dyDescent="0.2">
      <c r="A14" s="77" t="s">
        <v>11</v>
      </c>
      <c r="B14" s="80" t="s">
        <v>148</v>
      </c>
      <c r="C14" s="81"/>
      <c r="D14" s="81"/>
      <c r="E14" s="81"/>
      <c r="F14" s="81"/>
      <c r="G14" s="82"/>
    </row>
    <row r="15" spans="1:9" ht="33" customHeight="1" x14ac:dyDescent="0.2">
      <c r="A15" s="78"/>
      <c r="B15" s="80" t="s">
        <v>12</v>
      </c>
      <c r="C15" s="81"/>
      <c r="D15" s="81"/>
      <c r="E15" s="81"/>
      <c r="F15" s="81"/>
      <c r="G15" s="82"/>
    </row>
    <row r="16" spans="1:9" ht="36" customHeight="1" x14ac:dyDescent="0.2">
      <c r="A16" s="79"/>
      <c r="B16" s="80" t="s">
        <v>152</v>
      </c>
      <c r="C16" s="81"/>
      <c r="D16" s="81"/>
      <c r="E16" s="81"/>
      <c r="F16" s="81"/>
      <c r="G16" s="82"/>
    </row>
    <row r="17" spans="1:7" ht="19.5" customHeight="1" x14ac:dyDescent="0.2">
      <c r="A17" s="83" t="s">
        <v>13</v>
      </c>
      <c r="B17" s="85" t="s">
        <v>14</v>
      </c>
      <c r="C17" s="85"/>
      <c r="D17" s="85"/>
      <c r="E17" s="85"/>
      <c r="F17" s="85"/>
      <c r="G17" s="85"/>
    </row>
    <row r="18" spans="1:7" ht="34.5" customHeight="1" x14ac:dyDescent="0.2">
      <c r="A18" s="84"/>
      <c r="B18" s="9" t="s">
        <v>15</v>
      </c>
      <c r="C18" s="1">
        <v>2023</v>
      </c>
      <c r="D18" s="1">
        <v>2024</v>
      </c>
      <c r="E18" s="1">
        <v>2025</v>
      </c>
      <c r="F18" s="1">
        <v>2026</v>
      </c>
      <c r="G18" s="1">
        <v>2027</v>
      </c>
    </row>
    <row r="19" spans="1:7" ht="21.75" customHeight="1" x14ac:dyDescent="0.2">
      <c r="A19" s="44" t="s">
        <v>16</v>
      </c>
      <c r="B19" s="47">
        <f>SUM(C19:G19)</f>
        <v>0</v>
      </c>
      <c r="C19" s="47">
        <f>'Приложение 4'!G97</f>
        <v>0</v>
      </c>
      <c r="D19" s="47">
        <f>'Приложение 4'!H97</f>
        <v>0</v>
      </c>
      <c r="E19" s="47">
        <f>'Приложение 4'!I97</f>
        <v>0</v>
      </c>
      <c r="F19" s="47">
        <f>'Приложение 4'!J97</f>
        <v>0</v>
      </c>
      <c r="G19" s="47">
        <f>'Приложение 4'!K97</f>
        <v>0</v>
      </c>
    </row>
    <row r="20" spans="1:7" ht="20.25" customHeight="1" x14ac:dyDescent="0.2">
      <c r="A20" s="44" t="s">
        <v>17</v>
      </c>
      <c r="B20" s="47">
        <f t="shared" ref="B20:B22" si="0">SUM(C20:G20)</f>
        <v>1569</v>
      </c>
      <c r="C20" s="47">
        <f>'Приложение 4'!G96</f>
        <v>523</v>
      </c>
      <c r="D20" s="47">
        <f>'Приложение 4'!H96</f>
        <v>523</v>
      </c>
      <c r="E20" s="47">
        <f>'Приложение 4'!I96</f>
        <v>523</v>
      </c>
      <c r="F20" s="47">
        <f>'Приложение 4'!J96</f>
        <v>0</v>
      </c>
      <c r="G20" s="47">
        <f>'Приложение 4'!K96</f>
        <v>0</v>
      </c>
    </row>
    <row r="21" spans="1:7" ht="34.5" customHeight="1" x14ac:dyDescent="0.2">
      <c r="A21" s="44" t="s">
        <v>18</v>
      </c>
      <c r="B21" s="47">
        <f t="shared" si="0"/>
        <v>707625.7</v>
      </c>
      <c r="C21" s="47">
        <f>'Приложение 4'!G95</f>
        <v>234152.30000000002</v>
      </c>
      <c r="D21" s="47">
        <f>'Приложение 4'!H95</f>
        <v>235831.7</v>
      </c>
      <c r="E21" s="47">
        <f>'Приложение 4'!I95</f>
        <v>237641.7</v>
      </c>
      <c r="F21" s="47">
        <f>'Приложение 4'!J95</f>
        <v>0</v>
      </c>
      <c r="G21" s="47">
        <f>'Приложение 4'!K95</f>
        <v>0</v>
      </c>
    </row>
    <row r="22" spans="1:7" ht="19.5" customHeight="1" x14ac:dyDescent="0.2">
      <c r="A22" s="44" t="s">
        <v>19</v>
      </c>
      <c r="B22" s="47">
        <f t="shared" si="0"/>
        <v>0</v>
      </c>
      <c r="C22" s="47">
        <f>'Приложение 4'!G98</f>
        <v>0</v>
      </c>
      <c r="D22" s="47">
        <f>'Приложение 4'!H98</f>
        <v>0</v>
      </c>
      <c r="E22" s="47">
        <f>'Приложение 4'!I98</f>
        <v>0</v>
      </c>
      <c r="F22" s="47">
        <f>'Приложение 4'!J98</f>
        <v>0</v>
      </c>
      <c r="G22" s="47">
        <f>'Приложение 4'!K98</f>
        <v>0</v>
      </c>
    </row>
    <row r="23" spans="1:7" ht="23.25" customHeight="1" x14ac:dyDescent="0.2">
      <c r="A23" s="44" t="s">
        <v>20</v>
      </c>
      <c r="B23" s="47">
        <f>SUM(B19:B22)</f>
        <v>709194.7</v>
      </c>
      <c r="C23" s="47">
        <f>SUM(C19:C22)</f>
        <v>234675.30000000002</v>
      </c>
      <c r="D23" s="47">
        <f t="shared" ref="D23:F23" si="1">SUM(D19:D22)</f>
        <v>236354.7</v>
      </c>
      <c r="E23" s="47">
        <f t="shared" si="1"/>
        <v>238164.7</v>
      </c>
      <c r="F23" s="47">
        <f t="shared" si="1"/>
        <v>0</v>
      </c>
      <c r="G23" s="47">
        <f>SUM(G19:G22)</f>
        <v>0</v>
      </c>
    </row>
    <row r="24" spans="1:7" x14ac:dyDescent="0.2">
      <c r="B24" s="48"/>
    </row>
  </sheetData>
  <mergeCells count="12">
    <mergeCell ref="A7:G7"/>
    <mergeCell ref="A8:G8"/>
    <mergeCell ref="A9:G9"/>
    <mergeCell ref="B11:G11"/>
    <mergeCell ref="B12:G12"/>
    <mergeCell ref="B13:G13"/>
    <mergeCell ref="A14:A16"/>
    <mergeCell ref="B14:G14"/>
    <mergeCell ref="B16:G16"/>
    <mergeCell ref="A17:A18"/>
    <mergeCell ref="B17:G17"/>
    <mergeCell ref="B15:G15"/>
  </mergeCells>
  <pageMargins left="0.78740157480314954" right="0.19685039370078738" top="0.19685039370078738" bottom="0.19685039370078738" header="0.51181102362204722" footer="0.51181102362204722"/>
  <pageSetup paperSize="9" scale="68" firstPageNumber="214748364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zoomScale="85" workbookViewId="0">
      <selection sqref="A1:I32"/>
    </sheetView>
  </sheetViews>
  <sheetFormatPr defaultColWidth="9.140625" defaultRowHeight="15.75" x14ac:dyDescent="0.2"/>
  <cols>
    <col min="1" max="1" width="66.140625" style="36" customWidth="1"/>
    <col min="2" max="2" width="25" style="2" customWidth="1"/>
    <col min="3" max="3" width="32.140625" style="3" customWidth="1"/>
    <col min="4" max="4" width="17.5703125" style="2" customWidth="1"/>
    <col min="5" max="5" width="18.28515625" style="2" customWidth="1"/>
    <col min="6" max="6" width="17.42578125" style="2" customWidth="1"/>
    <col min="7" max="7" width="16.140625" style="2" customWidth="1"/>
    <col min="8" max="8" width="16.28515625" style="2" customWidth="1"/>
    <col min="9" max="9" width="18.85546875" style="2" customWidth="1"/>
    <col min="10" max="10" width="0.140625" style="37" hidden="1" customWidth="1"/>
    <col min="11" max="11" width="11.7109375" style="37" customWidth="1"/>
    <col min="12" max="16384" width="9.140625" style="37"/>
  </cols>
  <sheetData>
    <row r="1" spans="1:9" ht="15.75" customHeight="1" x14ac:dyDescent="0.2">
      <c r="F1" s="90" t="s">
        <v>164</v>
      </c>
      <c r="G1" s="91"/>
      <c r="H1" s="91"/>
      <c r="I1" s="91"/>
    </row>
    <row r="2" spans="1:9" x14ac:dyDescent="0.2">
      <c r="F2" s="92"/>
      <c r="G2" s="92"/>
      <c r="H2" s="92"/>
      <c r="I2" s="92"/>
    </row>
    <row r="3" spans="1:9" x14ac:dyDescent="0.2">
      <c r="F3" s="92"/>
      <c r="G3" s="92"/>
      <c r="H3" s="92"/>
      <c r="I3" s="92"/>
    </row>
    <row r="4" spans="1:9" x14ac:dyDescent="0.2">
      <c r="F4" s="92"/>
      <c r="G4" s="92"/>
      <c r="H4" s="92"/>
      <c r="I4" s="92"/>
    </row>
    <row r="5" spans="1:9" ht="21.6" customHeight="1" x14ac:dyDescent="0.2">
      <c r="A5" s="38"/>
      <c r="B5" s="38"/>
      <c r="C5" s="38"/>
      <c r="D5" s="38"/>
      <c r="E5" s="39"/>
      <c r="F5" s="36"/>
      <c r="G5" s="39"/>
      <c r="H5" s="39"/>
      <c r="I5" s="39"/>
    </row>
    <row r="6" spans="1:9" ht="38.25" customHeight="1" x14ac:dyDescent="0.2">
      <c r="A6" s="93" t="s">
        <v>149</v>
      </c>
      <c r="B6" s="93"/>
      <c r="C6" s="93"/>
      <c r="D6" s="93"/>
      <c r="E6" s="93"/>
      <c r="F6" s="93"/>
      <c r="G6" s="93"/>
      <c r="H6" s="93"/>
      <c r="I6" s="93"/>
    </row>
    <row r="7" spans="1:9" ht="23.25" customHeight="1" x14ac:dyDescent="0.2">
      <c r="A7" s="40" t="s">
        <v>21</v>
      </c>
      <c r="B7" s="94" t="s">
        <v>22</v>
      </c>
      <c r="C7" s="95"/>
      <c r="D7" s="95"/>
      <c r="E7" s="95"/>
      <c r="F7" s="95"/>
      <c r="G7" s="95"/>
      <c r="H7" s="95"/>
      <c r="I7" s="96"/>
    </row>
    <row r="8" spans="1:9" ht="22.5" customHeight="1" x14ac:dyDescent="0.2">
      <c r="A8" s="83" t="s">
        <v>23</v>
      </c>
      <c r="B8" s="98" t="s">
        <v>24</v>
      </c>
      <c r="C8" s="98" t="s">
        <v>25</v>
      </c>
      <c r="D8" s="94" t="s">
        <v>14</v>
      </c>
      <c r="E8" s="95"/>
      <c r="F8" s="95"/>
      <c r="G8" s="95"/>
      <c r="H8" s="95"/>
      <c r="I8" s="96"/>
    </row>
    <row r="9" spans="1:9" ht="79.5" customHeight="1" x14ac:dyDescent="0.2">
      <c r="A9" s="97"/>
      <c r="B9" s="99"/>
      <c r="C9" s="99"/>
      <c r="D9" s="1">
        <v>2023</v>
      </c>
      <c r="E9" s="1">
        <v>2024</v>
      </c>
      <c r="F9" s="1">
        <v>2025</v>
      </c>
      <c r="G9" s="1">
        <v>2026</v>
      </c>
      <c r="H9" s="1">
        <v>2027</v>
      </c>
      <c r="I9" s="9" t="s">
        <v>28</v>
      </c>
    </row>
    <row r="10" spans="1:9" ht="39" customHeight="1" x14ac:dyDescent="0.2">
      <c r="A10" s="97"/>
      <c r="B10" s="98" t="s">
        <v>29</v>
      </c>
      <c r="C10" s="41" t="s">
        <v>30</v>
      </c>
      <c r="D10" s="42">
        <f>SUM(D11:D14)</f>
        <v>799</v>
      </c>
      <c r="E10" s="42">
        <f t="shared" ref="E10:H10" si="0">SUM(E11:E14)</f>
        <v>799</v>
      </c>
      <c r="F10" s="42">
        <f t="shared" si="0"/>
        <v>799</v>
      </c>
      <c r="G10" s="42">
        <f t="shared" si="0"/>
        <v>0</v>
      </c>
      <c r="H10" s="42">
        <f t="shared" si="0"/>
        <v>0</v>
      </c>
      <c r="I10" s="43">
        <f t="shared" ref="I10:I23" si="1">SUM(D10:H10)</f>
        <v>2397</v>
      </c>
    </row>
    <row r="11" spans="1:9" ht="31.5" x14ac:dyDescent="0.2">
      <c r="A11" s="97"/>
      <c r="B11" s="100"/>
      <c r="C11" s="44" t="s">
        <v>16</v>
      </c>
      <c r="D11" s="42">
        <f>'Приложение 4'!G27</f>
        <v>0</v>
      </c>
      <c r="E11" s="42">
        <f>'Приложение 4'!H27</f>
        <v>0</v>
      </c>
      <c r="F11" s="42">
        <f>'Приложение 4'!I27</f>
        <v>0</v>
      </c>
      <c r="G11" s="42">
        <f>'Приложение 4'!J27</f>
        <v>0</v>
      </c>
      <c r="H11" s="42">
        <f>'Приложение 4'!K27</f>
        <v>0</v>
      </c>
      <c r="I11" s="43">
        <f t="shared" si="1"/>
        <v>0</v>
      </c>
    </row>
    <row r="12" spans="1:9" ht="31.5" x14ac:dyDescent="0.2">
      <c r="A12" s="97"/>
      <c r="B12" s="100"/>
      <c r="C12" s="44" t="s">
        <v>17</v>
      </c>
      <c r="D12" s="42">
        <f>'Приложение 4'!G26</f>
        <v>523</v>
      </c>
      <c r="E12" s="42">
        <f>'Приложение 4'!H26</f>
        <v>523</v>
      </c>
      <c r="F12" s="42">
        <f>'Приложение 4'!I26</f>
        <v>523</v>
      </c>
      <c r="G12" s="42">
        <f>'Приложение 4'!J26</f>
        <v>0</v>
      </c>
      <c r="H12" s="42">
        <f>'Приложение 4'!K26</f>
        <v>0</v>
      </c>
      <c r="I12" s="43">
        <f t="shared" si="1"/>
        <v>1569</v>
      </c>
    </row>
    <row r="13" spans="1:9" ht="61.5" customHeight="1" x14ac:dyDescent="0.2">
      <c r="A13" s="97"/>
      <c r="B13" s="100"/>
      <c r="C13" s="44" t="s">
        <v>18</v>
      </c>
      <c r="D13" s="42">
        <f>'Приложение 4'!G25</f>
        <v>276</v>
      </c>
      <c r="E13" s="42">
        <f>'Приложение 4'!H25</f>
        <v>276</v>
      </c>
      <c r="F13" s="42">
        <f>'Приложение 4'!I25</f>
        <v>276</v>
      </c>
      <c r="G13" s="42">
        <f>'Приложение 4'!J25</f>
        <v>0</v>
      </c>
      <c r="H13" s="42">
        <f>'Приложение 4'!K25</f>
        <v>0</v>
      </c>
      <c r="I13" s="43">
        <f t="shared" si="1"/>
        <v>828</v>
      </c>
    </row>
    <row r="14" spans="1:9" ht="37.5" customHeight="1" x14ac:dyDescent="0.2">
      <c r="A14" s="84"/>
      <c r="B14" s="99"/>
      <c r="C14" s="44" t="s">
        <v>19</v>
      </c>
      <c r="D14" s="42">
        <f>'Приложение 4'!G28</f>
        <v>0</v>
      </c>
      <c r="E14" s="42">
        <f>'Приложение 4'!H28</f>
        <v>0</v>
      </c>
      <c r="F14" s="42">
        <f>'Приложение 4'!I28</f>
        <v>0</v>
      </c>
      <c r="G14" s="42">
        <f>'Приложение 4'!J28</f>
        <v>0</v>
      </c>
      <c r="H14" s="42">
        <f>'Приложение 4'!K28</f>
        <v>0</v>
      </c>
      <c r="I14" s="43">
        <f t="shared" si="1"/>
        <v>0</v>
      </c>
    </row>
    <row r="15" spans="1:9" ht="50.25" customHeight="1" x14ac:dyDescent="0.2">
      <c r="A15" s="101" t="s">
        <v>31</v>
      </c>
      <c r="B15" s="102"/>
      <c r="C15" s="102"/>
      <c r="D15" s="102"/>
      <c r="E15" s="102"/>
      <c r="F15" s="102"/>
      <c r="G15" s="102"/>
      <c r="H15" s="102"/>
      <c r="I15" s="103"/>
    </row>
    <row r="16" spans="1:9" x14ac:dyDescent="0.2">
      <c r="A16" s="40" t="s">
        <v>21</v>
      </c>
      <c r="B16" s="94" t="s">
        <v>8</v>
      </c>
      <c r="C16" s="95"/>
      <c r="D16" s="95"/>
      <c r="E16" s="95"/>
      <c r="F16" s="95"/>
      <c r="G16" s="95"/>
      <c r="H16" s="95"/>
      <c r="I16" s="96"/>
    </row>
    <row r="17" spans="1:9" ht="18" customHeight="1" x14ac:dyDescent="0.2">
      <c r="A17" s="93" t="s">
        <v>23</v>
      </c>
      <c r="B17" s="85" t="s">
        <v>24</v>
      </c>
      <c r="C17" s="85" t="s">
        <v>25</v>
      </c>
      <c r="D17" s="85" t="s">
        <v>14</v>
      </c>
      <c r="E17" s="85"/>
      <c r="F17" s="85"/>
      <c r="G17" s="85"/>
      <c r="H17" s="85"/>
      <c r="I17" s="85"/>
    </row>
    <row r="18" spans="1:9" ht="71.25" customHeight="1" x14ac:dyDescent="0.2">
      <c r="A18" s="93"/>
      <c r="B18" s="85"/>
      <c r="C18" s="85"/>
      <c r="D18" s="1">
        <v>2023</v>
      </c>
      <c r="E18" s="1">
        <v>2024</v>
      </c>
      <c r="F18" s="1">
        <v>2025</v>
      </c>
      <c r="G18" s="1">
        <v>2026</v>
      </c>
      <c r="H18" s="1">
        <v>2027</v>
      </c>
      <c r="I18" s="9" t="s">
        <v>28</v>
      </c>
    </row>
    <row r="19" spans="1:9" ht="31.5" x14ac:dyDescent="0.2">
      <c r="A19" s="93"/>
      <c r="B19" s="85" t="s">
        <v>29</v>
      </c>
      <c r="C19" s="40" t="s">
        <v>30</v>
      </c>
      <c r="D19" s="43">
        <f>SUM(D20:D23)</f>
        <v>23815.599999999999</v>
      </c>
      <c r="E19" s="43">
        <f t="shared" ref="E19:H19" si="2">SUM(E20:E23)</f>
        <v>25495</v>
      </c>
      <c r="F19" s="43">
        <f t="shared" si="2"/>
        <v>27305</v>
      </c>
      <c r="G19" s="43">
        <f t="shared" si="2"/>
        <v>0</v>
      </c>
      <c r="H19" s="43">
        <f t="shared" si="2"/>
        <v>0</v>
      </c>
      <c r="I19" s="43">
        <f t="shared" si="1"/>
        <v>76615.600000000006</v>
      </c>
    </row>
    <row r="20" spans="1:9" ht="31.5" x14ac:dyDescent="0.2">
      <c r="A20" s="93"/>
      <c r="B20" s="85"/>
      <c r="C20" s="44" t="s">
        <v>16</v>
      </c>
      <c r="D20" s="43">
        <f>'Приложение 4'!G74</f>
        <v>0</v>
      </c>
      <c r="E20" s="43">
        <f>'Приложение 4'!H74</f>
        <v>0</v>
      </c>
      <c r="F20" s="43">
        <f>'Приложение 4'!I74</f>
        <v>0</v>
      </c>
      <c r="G20" s="43">
        <f>'Приложение 4'!J74</f>
        <v>0</v>
      </c>
      <c r="H20" s="43">
        <f>'Приложение 4'!K74</f>
        <v>0</v>
      </c>
      <c r="I20" s="43">
        <f t="shared" si="1"/>
        <v>0</v>
      </c>
    </row>
    <row r="21" spans="1:9" ht="31.5" x14ac:dyDescent="0.2">
      <c r="A21" s="93"/>
      <c r="B21" s="85"/>
      <c r="C21" s="44" t="s">
        <v>17</v>
      </c>
      <c r="D21" s="43">
        <f>'Приложение 4'!G73</f>
        <v>0</v>
      </c>
      <c r="E21" s="43">
        <f>'Приложение 4'!H73</f>
        <v>0</v>
      </c>
      <c r="F21" s="43">
        <f>'Приложение 4'!I73</f>
        <v>0</v>
      </c>
      <c r="G21" s="43">
        <f>'Приложение 4'!J73</f>
        <v>0</v>
      </c>
      <c r="H21" s="43">
        <f>'Приложение 4'!K73</f>
        <v>0</v>
      </c>
      <c r="I21" s="43">
        <f t="shared" si="1"/>
        <v>0</v>
      </c>
    </row>
    <row r="22" spans="1:9" ht="31.5" x14ac:dyDescent="0.2">
      <c r="A22" s="93"/>
      <c r="B22" s="85"/>
      <c r="C22" s="44" t="s">
        <v>18</v>
      </c>
      <c r="D22" s="43">
        <f>'Приложение 4'!G72</f>
        <v>23815.599999999999</v>
      </c>
      <c r="E22" s="43">
        <f>'Приложение 4'!H72</f>
        <v>25495</v>
      </c>
      <c r="F22" s="43">
        <f>'Приложение 4'!I72</f>
        <v>27305</v>
      </c>
      <c r="G22" s="43">
        <f>'Приложение 4'!J72</f>
        <v>0</v>
      </c>
      <c r="H22" s="43">
        <f>'Приложение 4'!K72</f>
        <v>0</v>
      </c>
      <c r="I22" s="43">
        <f t="shared" si="1"/>
        <v>76615.600000000006</v>
      </c>
    </row>
    <row r="23" spans="1:9" x14ac:dyDescent="0.2">
      <c r="A23" s="93"/>
      <c r="B23" s="85"/>
      <c r="C23" s="44" t="s">
        <v>19</v>
      </c>
      <c r="D23" s="43">
        <f>'Приложение 4'!G75</f>
        <v>0</v>
      </c>
      <c r="E23" s="43">
        <f>'Приложение 4'!H75</f>
        <v>0</v>
      </c>
      <c r="F23" s="43">
        <f>'Приложение 4'!I75</f>
        <v>0</v>
      </c>
      <c r="G23" s="43">
        <f>'Приложение 4'!J75</f>
        <v>0</v>
      </c>
      <c r="H23" s="43">
        <f>'Приложение 4'!K75</f>
        <v>0</v>
      </c>
      <c r="I23" s="43">
        <f t="shared" si="1"/>
        <v>0</v>
      </c>
    </row>
    <row r="24" spans="1:9" ht="38.25" customHeight="1" x14ac:dyDescent="0.2">
      <c r="A24" s="93" t="s">
        <v>151</v>
      </c>
      <c r="B24" s="93"/>
      <c r="C24" s="93"/>
      <c r="D24" s="93"/>
      <c r="E24" s="93"/>
      <c r="F24" s="93"/>
      <c r="G24" s="93"/>
      <c r="H24" s="93"/>
      <c r="I24" s="93"/>
    </row>
    <row r="25" spans="1:9" ht="23.25" customHeight="1" x14ac:dyDescent="0.2">
      <c r="A25" s="40" t="s">
        <v>21</v>
      </c>
      <c r="B25" s="94" t="s">
        <v>22</v>
      </c>
      <c r="C25" s="95"/>
      <c r="D25" s="95"/>
      <c r="E25" s="95"/>
      <c r="F25" s="95"/>
      <c r="G25" s="95"/>
      <c r="H25" s="95"/>
      <c r="I25" s="96"/>
    </row>
    <row r="26" spans="1:9" ht="22.5" customHeight="1" x14ac:dyDescent="0.2">
      <c r="A26" s="83" t="s">
        <v>23</v>
      </c>
      <c r="B26" s="98" t="s">
        <v>24</v>
      </c>
      <c r="C26" s="98" t="s">
        <v>25</v>
      </c>
      <c r="D26" s="94" t="s">
        <v>14</v>
      </c>
      <c r="E26" s="95"/>
      <c r="F26" s="95"/>
      <c r="G26" s="95"/>
      <c r="H26" s="95"/>
      <c r="I26" s="96"/>
    </row>
    <row r="27" spans="1:9" ht="79.5" customHeight="1" x14ac:dyDescent="0.2">
      <c r="A27" s="97"/>
      <c r="B27" s="99"/>
      <c r="C27" s="99"/>
      <c r="D27" s="1">
        <v>2023</v>
      </c>
      <c r="E27" s="1">
        <v>2024</v>
      </c>
      <c r="F27" s="1">
        <v>2025</v>
      </c>
      <c r="G27" s="1">
        <v>2026</v>
      </c>
      <c r="H27" s="1">
        <v>2027</v>
      </c>
      <c r="I27" s="9" t="s">
        <v>28</v>
      </c>
    </row>
    <row r="28" spans="1:9" ht="39" customHeight="1" x14ac:dyDescent="0.2">
      <c r="A28" s="97"/>
      <c r="B28" s="98" t="s">
        <v>29</v>
      </c>
      <c r="C28" s="41" t="s">
        <v>30</v>
      </c>
      <c r="D28" s="42">
        <f t="shared" ref="D28:G28" si="3">SUM(D29:D32)</f>
        <v>210060.7</v>
      </c>
      <c r="E28" s="42">
        <f t="shared" si="3"/>
        <v>210060.7</v>
      </c>
      <c r="F28" s="42">
        <f t="shared" si="3"/>
        <v>210060.7</v>
      </c>
      <c r="G28" s="42">
        <f t="shared" si="3"/>
        <v>0</v>
      </c>
      <c r="H28" s="42">
        <f>SUM(H29:H32)</f>
        <v>0</v>
      </c>
      <c r="I28" s="43">
        <f>SUM(D28:H28)</f>
        <v>630182.10000000009</v>
      </c>
    </row>
    <row r="29" spans="1:9" ht="31.5" x14ac:dyDescent="0.2">
      <c r="A29" s="97"/>
      <c r="B29" s="100"/>
      <c r="C29" s="44" t="s">
        <v>16</v>
      </c>
      <c r="D29" s="42">
        <f>'Приложение 4'!G92</f>
        <v>0</v>
      </c>
      <c r="E29" s="42">
        <f>'Приложение 4'!H92</f>
        <v>0</v>
      </c>
      <c r="F29" s="42">
        <f>'Приложение 4'!I92</f>
        <v>0</v>
      </c>
      <c r="G29" s="42">
        <f>'Приложение 4'!J92</f>
        <v>0</v>
      </c>
      <c r="H29" s="42">
        <f>'Приложение 4'!K92</f>
        <v>0</v>
      </c>
      <c r="I29" s="43">
        <f t="shared" ref="I29:I32" si="4">SUM(D29:H29)</f>
        <v>0</v>
      </c>
    </row>
    <row r="30" spans="1:9" ht="31.5" x14ac:dyDescent="0.2">
      <c r="A30" s="97"/>
      <c r="B30" s="100"/>
      <c r="C30" s="44" t="s">
        <v>17</v>
      </c>
      <c r="D30" s="42">
        <f>'Приложение 4'!G91</f>
        <v>0</v>
      </c>
      <c r="E30" s="42">
        <f>'Приложение 4'!H91</f>
        <v>0</v>
      </c>
      <c r="F30" s="42">
        <f>'Приложение 4'!I91</f>
        <v>0</v>
      </c>
      <c r="G30" s="42">
        <f>'Приложение 4'!J91</f>
        <v>0</v>
      </c>
      <c r="H30" s="42">
        <f>'Приложение 4'!K91</f>
        <v>0</v>
      </c>
      <c r="I30" s="43">
        <f t="shared" si="4"/>
        <v>0</v>
      </c>
    </row>
    <row r="31" spans="1:9" ht="61.5" customHeight="1" x14ac:dyDescent="0.2">
      <c r="A31" s="97"/>
      <c r="B31" s="100"/>
      <c r="C31" s="44" t="s">
        <v>18</v>
      </c>
      <c r="D31" s="42">
        <f>'Приложение 4'!G90</f>
        <v>210060.7</v>
      </c>
      <c r="E31" s="42">
        <f>'Приложение 4'!H90</f>
        <v>210060.7</v>
      </c>
      <c r="F31" s="42">
        <f>'Приложение 4'!I90</f>
        <v>210060.7</v>
      </c>
      <c r="G31" s="42">
        <f>'Приложение 4'!J90</f>
        <v>0</v>
      </c>
      <c r="H31" s="42">
        <f>'Приложение 4'!K90</f>
        <v>0</v>
      </c>
      <c r="I31" s="43">
        <f t="shared" si="4"/>
        <v>630182.10000000009</v>
      </c>
    </row>
    <row r="32" spans="1:9" ht="37.5" customHeight="1" x14ac:dyDescent="0.2">
      <c r="A32" s="84"/>
      <c r="B32" s="99"/>
      <c r="C32" s="44" t="s">
        <v>19</v>
      </c>
      <c r="D32" s="42">
        <f>'Приложение 4'!G93</f>
        <v>0</v>
      </c>
      <c r="E32" s="42">
        <f>'Приложение 4'!H93</f>
        <v>0</v>
      </c>
      <c r="F32" s="42">
        <f>'Приложение 4'!I93</f>
        <v>0</v>
      </c>
      <c r="G32" s="42">
        <f>'Приложение 4'!J93</f>
        <v>0</v>
      </c>
      <c r="H32" s="42">
        <f>'Приложение 4'!K93</f>
        <v>0</v>
      </c>
      <c r="I32" s="43">
        <f t="shared" si="4"/>
        <v>0</v>
      </c>
    </row>
  </sheetData>
  <mergeCells count="22">
    <mergeCell ref="B7:I7"/>
    <mergeCell ref="A8:A14"/>
    <mergeCell ref="B8:B9"/>
    <mergeCell ref="C8:C9"/>
    <mergeCell ref="D8:I8"/>
    <mergeCell ref="B10:B14"/>
    <mergeCell ref="F1:I4"/>
    <mergeCell ref="A24:I24"/>
    <mergeCell ref="B25:I25"/>
    <mergeCell ref="A26:A32"/>
    <mergeCell ref="B26:B27"/>
    <mergeCell ref="C26:C27"/>
    <mergeCell ref="D26:I26"/>
    <mergeCell ref="B28:B32"/>
    <mergeCell ref="A15:I15"/>
    <mergeCell ref="B16:I16"/>
    <mergeCell ref="A17:A23"/>
    <mergeCell ref="B17:B18"/>
    <mergeCell ref="C17:C18"/>
    <mergeCell ref="D17:I17"/>
    <mergeCell ref="B19:B23"/>
    <mergeCell ref="A6:I6"/>
  </mergeCells>
  <pageMargins left="0.78740157480314954" right="0.19685039370078738" top="0.39370078740157477" bottom="0.39370078740157477" header="0.51181102362204722" footer="0.51181102362204722"/>
  <pageSetup paperSize="9" scale="61" firstPageNumber="214748364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opLeftCell="A28" workbookViewId="0">
      <selection activeCell="I14" sqref="I14"/>
    </sheetView>
  </sheetViews>
  <sheetFormatPr defaultColWidth="9.140625" defaultRowHeight="15.75" x14ac:dyDescent="0.2"/>
  <cols>
    <col min="1" max="1" width="9.42578125" style="2" customWidth="1"/>
    <col min="2" max="2" width="59.28515625" style="3" customWidth="1"/>
    <col min="3" max="3" width="17.140625" style="2" customWidth="1"/>
    <col min="4" max="4" width="12.5703125" style="2" customWidth="1"/>
    <col min="5" max="5" width="17" style="3" customWidth="1"/>
    <col min="6" max="6" width="16.28515625" style="3" customWidth="1"/>
    <col min="7" max="7" width="15.85546875" style="3" customWidth="1"/>
    <col min="8" max="8" width="15.7109375" style="3" customWidth="1"/>
    <col min="9" max="9" width="17.28515625" style="3" customWidth="1"/>
    <col min="10" max="10" width="18" style="3" customWidth="1"/>
    <col min="11" max="11" width="19.5703125" style="3" customWidth="1"/>
    <col min="12" max="12" width="0.28515625" style="4" customWidth="1"/>
    <col min="13" max="16384" width="9.140625" style="4"/>
  </cols>
  <sheetData>
    <row r="1" spans="1:12" x14ac:dyDescent="0.2">
      <c r="G1" s="4"/>
      <c r="I1" s="90" t="s">
        <v>165</v>
      </c>
      <c r="J1" s="91"/>
      <c r="K1" s="91"/>
      <c r="L1" s="91"/>
    </row>
    <row r="2" spans="1:12" x14ac:dyDescent="0.2">
      <c r="G2" s="4"/>
      <c r="I2" s="92"/>
      <c r="J2" s="92"/>
      <c r="K2" s="92"/>
      <c r="L2" s="92"/>
    </row>
    <row r="3" spans="1:12" x14ac:dyDescent="0.2">
      <c r="G3" s="4"/>
      <c r="I3" s="92"/>
      <c r="J3" s="92"/>
      <c r="K3" s="92"/>
      <c r="L3" s="92"/>
    </row>
    <row r="4" spans="1:12" s="6" customFormat="1" ht="11.25" x14ac:dyDescent="0.2">
      <c r="A4" s="5"/>
      <c r="I4" s="92"/>
      <c r="J4" s="92"/>
      <c r="K4" s="92"/>
      <c r="L4" s="92"/>
    </row>
    <row r="5" spans="1:12" s="6" customFormat="1" x14ac:dyDescent="0.2">
      <c r="A5" s="5"/>
      <c r="I5" s="36"/>
      <c r="L5" s="5"/>
    </row>
    <row r="6" spans="1:12" s="6" customFormat="1" x14ac:dyDescent="0.2">
      <c r="A6" s="5"/>
      <c r="I6" s="36"/>
      <c r="L6" s="5"/>
    </row>
    <row r="7" spans="1:12" s="7" customFormat="1" x14ac:dyDescent="0.2">
      <c r="A7" s="110" t="s">
        <v>32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</row>
    <row r="8" spans="1:12" x14ac:dyDescent="0.2">
      <c r="B8" s="2"/>
      <c r="E8" s="2"/>
      <c r="F8" s="2"/>
      <c r="G8" s="2"/>
      <c r="H8" s="2"/>
      <c r="I8" s="2"/>
      <c r="J8" s="2"/>
      <c r="K8" s="2"/>
    </row>
    <row r="9" spans="1:12" x14ac:dyDescent="0.2">
      <c r="A9" s="85" t="s">
        <v>33</v>
      </c>
      <c r="B9" s="85" t="s">
        <v>34</v>
      </c>
      <c r="C9" s="96" t="s">
        <v>35</v>
      </c>
      <c r="D9" s="85" t="s">
        <v>36</v>
      </c>
      <c r="E9" s="85" t="s">
        <v>37</v>
      </c>
      <c r="F9" s="85" t="s">
        <v>38</v>
      </c>
      <c r="G9" s="85"/>
      <c r="H9" s="85"/>
      <c r="I9" s="85"/>
      <c r="J9" s="85"/>
      <c r="K9" s="85"/>
    </row>
    <row r="10" spans="1:12" ht="78.75" x14ac:dyDescent="0.2">
      <c r="A10" s="85"/>
      <c r="B10" s="85"/>
      <c r="C10" s="96"/>
      <c r="D10" s="85"/>
      <c r="E10" s="85"/>
      <c r="F10" s="20">
        <v>2023</v>
      </c>
      <c r="G10" s="20">
        <v>2024</v>
      </c>
      <c r="H10" s="20">
        <v>2025</v>
      </c>
      <c r="I10" s="20">
        <v>2026</v>
      </c>
      <c r="J10" s="20">
        <v>2027</v>
      </c>
      <c r="K10" s="9" t="s">
        <v>39</v>
      </c>
    </row>
    <row r="11" spans="1:12" x14ac:dyDescent="0.2">
      <c r="A11" s="9">
        <v>1</v>
      </c>
      <c r="B11" s="9">
        <v>2</v>
      </c>
      <c r="C11" s="9">
        <v>3</v>
      </c>
      <c r="D11" s="9">
        <v>4</v>
      </c>
      <c r="E11" s="9">
        <v>5</v>
      </c>
      <c r="F11" s="9">
        <v>6</v>
      </c>
      <c r="G11" s="9">
        <v>7</v>
      </c>
      <c r="H11" s="9">
        <v>8</v>
      </c>
      <c r="I11" s="9">
        <v>9</v>
      </c>
      <c r="J11" s="9">
        <v>10</v>
      </c>
      <c r="K11" s="9">
        <v>11</v>
      </c>
    </row>
    <row r="12" spans="1:12" ht="39" customHeight="1" x14ac:dyDescent="0.2">
      <c r="A12" s="104" t="s">
        <v>148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6"/>
    </row>
    <row r="13" spans="1:12" ht="38.25" x14ac:dyDescent="0.2">
      <c r="A13" s="10" t="s">
        <v>40</v>
      </c>
      <c r="B13" s="11" t="s">
        <v>41</v>
      </c>
      <c r="C13" s="12" t="s">
        <v>42</v>
      </c>
      <c r="D13" s="12" t="s">
        <v>43</v>
      </c>
      <c r="E13" s="12">
        <v>100</v>
      </c>
      <c r="F13" s="12">
        <v>100</v>
      </c>
      <c r="G13" s="12">
        <v>100</v>
      </c>
      <c r="H13" s="12">
        <v>100</v>
      </c>
      <c r="I13" s="12">
        <v>100</v>
      </c>
      <c r="J13" s="12">
        <v>100</v>
      </c>
      <c r="K13" s="73" t="s">
        <v>49</v>
      </c>
    </row>
    <row r="14" spans="1:12" ht="25.5" x14ac:dyDescent="0.2">
      <c r="A14" s="10" t="s">
        <v>44</v>
      </c>
      <c r="B14" s="11" t="s">
        <v>45</v>
      </c>
      <c r="C14" s="12" t="s">
        <v>42</v>
      </c>
      <c r="D14" s="12" t="s">
        <v>43</v>
      </c>
      <c r="E14" s="12">
        <v>95.6</v>
      </c>
      <c r="F14" s="12">
        <v>95.6</v>
      </c>
      <c r="G14" s="12">
        <v>95.6</v>
      </c>
      <c r="H14" s="12">
        <v>95.6</v>
      </c>
      <c r="I14" s="12">
        <v>96.1</v>
      </c>
      <c r="J14" s="12">
        <v>96.1</v>
      </c>
      <c r="K14" s="73" t="s">
        <v>169</v>
      </c>
    </row>
    <row r="15" spans="1:12" ht="25.5" x14ac:dyDescent="0.2">
      <c r="A15" s="10" t="s">
        <v>46</v>
      </c>
      <c r="B15" s="11" t="s">
        <v>47</v>
      </c>
      <c r="C15" s="12" t="s">
        <v>42</v>
      </c>
      <c r="D15" s="12" t="s">
        <v>48</v>
      </c>
      <c r="E15" s="12">
        <v>2.5</v>
      </c>
      <c r="F15" s="12">
        <v>2.5</v>
      </c>
      <c r="G15" s="12">
        <v>2.5</v>
      </c>
      <c r="H15" s="12">
        <v>2.5</v>
      </c>
      <c r="I15" s="13">
        <v>1.3</v>
      </c>
      <c r="J15" s="13">
        <v>1.3</v>
      </c>
      <c r="K15" s="73" t="s">
        <v>169</v>
      </c>
    </row>
    <row r="16" spans="1:12" ht="12.75" x14ac:dyDescent="0.2">
      <c r="A16" s="10" t="s">
        <v>50</v>
      </c>
      <c r="B16" s="11" t="s">
        <v>51</v>
      </c>
      <c r="C16" s="12" t="s">
        <v>52</v>
      </c>
      <c r="D16" s="12" t="s">
        <v>43</v>
      </c>
      <c r="E16" s="12" t="s">
        <v>53</v>
      </c>
      <c r="F16" s="12" t="s">
        <v>53</v>
      </c>
      <c r="G16" s="12">
        <v>0</v>
      </c>
      <c r="H16" s="12">
        <v>0</v>
      </c>
      <c r="I16" s="12">
        <v>0</v>
      </c>
      <c r="J16" s="12">
        <v>0</v>
      </c>
      <c r="K16" s="73" t="s">
        <v>169</v>
      </c>
    </row>
    <row r="17" spans="1:11" ht="12.75" x14ac:dyDescent="0.2">
      <c r="A17" s="10" t="s">
        <v>54</v>
      </c>
      <c r="B17" s="11" t="s">
        <v>55</v>
      </c>
      <c r="C17" s="12" t="s">
        <v>52</v>
      </c>
      <c r="D17" s="12" t="s">
        <v>43</v>
      </c>
      <c r="E17" s="12">
        <v>99.8</v>
      </c>
      <c r="F17" s="12">
        <v>100</v>
      </c>
      <c r="G17" s="12">
        <v>100</v>
      </c>
      <c r="H17" s="12">
        <v>100</v>
      </c>
      <c r="I17" s="12">
        <v>100</v>
      </c>
      <c r="J17" s="12">
        <v>100</v>
      </c>
      <c r="K17" s="73" t="s">
        <v>169</v>
      </c>
    </row>
    <row r="18" spans="1:11" x14ac:dyDescent="0.2">
      <c r="A18" s="14"/>
      <c r="B18" s="15"/>
      <c r="C18" s="15"/>
      <c r="D18" s="15"/>
      <c r="E18" s="16"/>
      <c r="F18" s="16"/>
      <c r="G18" s="16"/>
      <c r="H18" s="16"/>
      <c r="I18" s="16"/>
      <c r="J18" s="16"/>
      <c r="K18" s="17"/>
    </row>
    <row r="19" spans="1:11" ht="25.5" customHeight="1" x14ac:dyDescent="0.2">
      <c r="A19" s="107" t="s">
        <v>56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9"/>
    </row>
    <row r="20" spans="1:11" ht="38.25" x14ac:dyDescent="0.2">
      <c r="A20" s="31">
        <v>1</v>
      </c>
      <c r="B20" s="32" t="s">
        <v>57</v>
      </c>
      <c r="C20" s="31" t="s">
        <v>52</v>
      </c>
      <c r="D20" s="33" t="s">
        <v>43</v>
      </c>
      <c r="E20" s="33">
        <v>100</v>
      </c>
      <c r="F20" s="33">
        <v>100</v>
      </c>
      <c r="G20" s="33">
        <v>100</v>
      </c>
      <c r="H20" s="33">
        <v>100</v>
      </c>
      <c r="I20" s="33">
        <v>100</v>
      </c>
      <c r="J20" s="33">
        <v>100</v>
      </c>
      <c r="K20" s="31">
        <v>1</v>
      </c>
    </row>
    <row r="21" spans="1:11" ht="38.25" x14ac:dyDescent="0.2">
      <c r="A21" s="31">
        <v>2</v>
      </c>
      <c r="B21" s="32" t="s">
        <v>58</v>
      </c>
      <c r="C21" s="31" t="s">
        <v>52</v>
      </c>
      <c r="D21" s="33" t="s">
        <v>43</v>
      </c>
      <c r="E21" s="33">
        <v>75</v>
      </c>
      <c r="F21" s="33">
        <v>100</v>
      </c>
      <c r="G21" s="33">
        <v>100</v>
      </c>
      <c r="H21" s="33">
        <v>100</v>
      </c>
      <c r="I21" s="33">
        <v>100</v>
      </c>
      <c r="J21" s="33">
        <v>100</v>
      </c>
      <c r="K21" s="31">
        <v>1</v>
      </c>
    </row>
    <row r="22" spans="1:11" ht="89.25" x14ac:dyDescent="0.2">
      <c r="A22" s="31">
        <v>3</v>
      </c>
      <c r="B22" s="32" t="s">
        <v>59</v>
      </c>
      <c r="C22" s="31" t="s">
        <v>52</v>
      </c>
      <c r="D22" s="33" t="s">
        <v>43</v>
      </c>
      <c r="E22" s="33">
        <v>100</v>
      </c>
      <c r="F22" s="33">
        <v>100</v>
      </c>
      <c r="G22" s="33">
        <v>100</v>
      </c>
      <c r="H22" s="33">
        <v>100</v>
      </c>
      <c r="I22" s="33">
        <v>100</v>
      </c>
      <c r="J22" s="33">
        <v>100</v>
      </c>
      <c r="K22" s="31">
        <v>2</v>
      </c>
    </row>
    <row r="23" spans="1:11" ht="38.25" x14ac:dyDescent="0.2">
      <c r="A23" s="31">
        <v>4</v>
      </c>
      <c r="B23" s="32" t="s">
        <v>60</v>
      </c>
      <c r="C23" s="31" t="s">
        <v>52</v>
      </c>
      <c r="D23" s="33" t="s">
        <v>43</v>
      </c>
      <c r="E23" s="33">
        <v>100</v>
      </c>
      <c r="F23" s="33">
        <v>100</v>
      </c>
      <c r="G23" s="33">
        <v>100</v>
      </c>
      <c r="H23" s="33">
        <v>100</v>
      </c>
      <c r="I23" s="33">
        <v>100</v>
      </c>
      <c r="J23" s="33">
        <v>100</v>
      </c>
      <c r="K23" s="31">
        <v>2</v>
      </c>
    </row>
    <row r="24" spans="1:11" ht="38.25" x14ac:dyDescent="0.2">
      <c r="A24" s="31">
        <v>5</v>
      </c>
      <c r="B24" s="32" t="s">
        <v>61</v>
      </c>
      <c r="C24" s="31" t="s">
        <v>52</v>
      </c>
      <c r="D24" s="33" t="s">
        <v>43</v>
      </c>
      <c r="E24" s="33">
        <v>100</v>
      </c>
      <c r="F24" s="33">
        <v>100</v>
      </c>
      <c r="G24" s="33">
        <v>100</v>
      </c>
      <c r="H24" s="33">
        <v>100</v>
      </c>
      <c r="I24" s="33">
        <v>100</v>
      </c>
      <c r="J24" s="33">
        <v>100</v>
      </c>
      <c r="K24" s="31">
        <v>3</v>
      </c>
    </row>
    <row r="25" spans="1:11" ht="38.25" x14ac:dyDescent="0.2">
      <c r="A25" s="31">
        <v>6</v>
      </c>
      <c r="B25" s="34" t="s">
        <v>62</v>
      </c>
      <c r="C25" s="31" t="s">
        <v>168</v>
      </c>
      <c r="D25" s="33" t="s">
        <v>43</v>
      </c>
      <c r="E25" s="33">
        <v>98</v>
      </c>
      <c r="F25" s="33">
        <v>98</v>
      </c>
      <c r="G25" s="33">
        <v>98</v>
      </c>
      <c r="H25" s="33">
        <v>98</v>
      </c>
      <c r="I25" s="33">
        <v>98</v>
      </c>
      <c r="J25" s="33">
        <v>100</v>
      </c>
      <c r="K25" s="31">
        <v>3</v>
      </c>
    </row>
    <row r="26" spans="1:11" ht="51" x14ac:dyDescent="0.2">
      <c r="A26" s="31">
        <v>7</v>
      </c>
      <c r="B26" s="34" t="s">
        <v>63</v>
      </c>
      <c r="C26" s="31" t="s">
        <v>64</v>
      </c>
      <c r="D26" s="33" t="s">
        <v>43</v>
      </c>
      <c r="E26" s="33">
        <v>95.5</v>
      </c>
      <c r="F26" s="33">
        <v>95.6</v>
      </c>
      <c r="G26" s="33">
        <v>95.7</v>
      </c>
      <c r="H26" s="33">
        <v>95.8</v>
      </c>
      <c r="I26" s="33">
        <v>95.9</v>
      </c>
      <c r="J26" s="33">
        <v>100</v>
      </c>
      <c r="K26" s="31">
        <v>3</v>
      </c>
    </row>
    <row r="27" spans="1:11" ht="25.5" x14ac:dyDescent="0.2">
      <c r="A27" s="31">
        <v>8</v>
      </c>
      <c r="B27" s="34" t="s">
        <v>65</v>
      </c>
      <c r="C27" s="31" t="s">
        <v>168</v>
      </c>
      <c r="D27" s="33" t="s">
        <v>43</v>
      </c>
      <c r="E27" s="33">
        <v>30</v>
      </c>
      <c r="F27" s="33">
        <v>30</v>
      </c>
      <c r="G27" s="33">
        <v>30</v>
      </c>
      <c r="H27" s="33">
        <v>30</v>
      </c>
      <c r="I27" s="33">
        <v>30</v>
      </c>
      <c r="J27" s="33">
        <v>30</v>
      </c>
      <c r="K27" s="31">
        <v>3</v>
      </c>
    </row>
    <row r="28" spans="1:11" ht="25.5" x14ac:dyDescent="0.2">
      <c r="A28" s="31">
        <v>9</v>
      </c>
      <c r="B28" s="34" t="s">
        <v>66</v>
      </c>
      <c r="C28" s="31" t="s">
        <v>168</v>
      </c>
      <c r="D28" s="33" t="s">
        <v>43</v>
      </c>
      <c r="E28" s="33">
        <v>5</v>
      </c>
      <c r="F28" s="33">
        <v>5</v>
      </c>
      <c r="G28" s="33">
        <v>5</v>
      </c>
      <c r="H28" s="33">
        <v>5</v>
      </c>
      <c r="I28" s="33">
        <v>5</v>
      </c>
      <c r="J28" s="33">
        <v>5</v>
      </c>
      <c r="K28" s="31">
        <v>3</v>
      </c>
    </row>
    <row r="29" spans="1:11" ht="25.5" x14ac:dyDescent="0.2">
      <c r="A29" s="31">
        <v>10</v>
      </c>
      <c r="B29" s="34" t="s">
        <v>67</v>
      </c>
      <c r="C29" s="31" t="s">
        <v>168</v>
      </c>
      <c r="D29" s="33" t="s">
        <v>43</v>
      </c>
      <c r="E29" s="33">
        <v>5</v>
      </c>
      <c r="F29" s="33">
        <v>5</v>
      </c>
      <c r="G29" s="33">
        <v>5</v>
      </c>
      <c r="H29" s="33">
        <v>5</v>
      </c>
      <c r="I29" s="33">
        <v>5</v>
      </c>
      <c r="J29" s="33">
        <v>5</v>
      </c>
      <c r="K29" s="31">
        <v>3</v>
      </c>
    </row>
    <row r="30" spans="1:11" ht="51" x14ac:dyDescent="0.2">
      <c r="A30" s="31">
        <v>11</v>
      </c>
      <c r="B30" s="34" t="s">
        <v>68</v>
      </c>
      <c r="C30" s="31" t="s">
        <v>69</v>
      </c>
      <c r="D30" s="31" t="s">
        <v>43</v>
      </c>
      <c r="E30" s="31">
        <v>87.2</v>
      </c>
      <c r="F30" s="31">
        <v>87.4</v>
      </c>
      <c r="G30" s="31">
        <v>87.5</v>
      </c>
      <c r="H30" s="31">
        <v>90</v>
      </c>
      <c r="I30" s="31">
        <v>91</v>
      </c>
      <c r="J30" s="31">
        <v>92</v>
      </c>
      <c r="K30" s="31">
        <v>1</v>
      </c>
    </row>
    <row r="31" spans="1:11" ht="89.25" x14ac:dyDescent="0.2">
      <c r="A31" s="31">
        <v>12</v>
      </c>
      <c r="B31" s="35" t="s">
        <v>70</v>
      </c>
      <c r="C31" s="31" t="s">
        <v>52</v>
      </c>
      <c r="D31" s="31" t="s">
        <v>43</v>
      </c>
      <c r="E31" s="31">
        <v>100</v>
      </c>
      <c r="F31" s="31">
        <v>100</v>
      </c>
      <c r="G31" s="31">
        <v>100</v>
      </c>
      <c r="H31" s="31">
        <v>100</v>
      </c>
      <c r="I31" s="31">
        <v>100</v>
      </c>
      <c r="J31" s="31">
        <v>100</v>
      </c>
      <c r="K31" s="31">
        <v>4</v>
      </c>
    </row>
    <row r="32" spans="1:11" ht="51" x14ac:dyDescent="0.2">
      <c r="A32" s="31">
        <v>13</v>
      </c>
      <c r="B32" s="34" t="s">
        <v>71</v>
      </c>
      <c r="C32" s="31" t="s">
        <v>72</v>
      </c>
      <c r="D32" s="31" t="s">
        <v>43</v>
      </c>
      <c r="E32" s="31">
        <v>46.43</v>
      </c>
      <c r="F32" s="31">
        <v>46.43</v>
      </c>
      <c r="G32" s="31">
        <v>46.43</v>
      </c>
      <c r="H32" s="31">
        <v>46.43</v>
      </c>
      <c r="I32" s="31">
        <v>46.43</v>
      </c>
      <c r="J32" s="31">
        <v>46.43</v>
      </c>
      <c r="K32" s="31" t="s">
        <v>73</v>
      </c>
    </row>
  </sheetData>
  <mergeCells count="10">
    <mergeCell ref="I1:L4"/>
    <mergeCell ref="A12:K12"/>
    <mergeCell ref="A19:K19"/>
    <mergeCell ref="A7:K7"/>
    <mergeCell ref="A9:A10"/>
    <mergeCell ref="B9:B10"/>
    <mergeCell ref="C9:C10"/>
    <mergeCell ref="D9:D10"/>
    <mergeCell ref="E9:E10"/>
    <mergeCell ref="F9:K9"/>
  </mergeCells>
  <pageMargins left="0.35433070866141736" right="0.19685039370078738" top="0.39370078740157477" bottom="0.39370078740157477" header="0.51181102362204722" footer="0.51181102362204722"/>
  <pageSetup paperSize="9" scale="66" firstPageNumber="2147483647" fitToHeight="1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showGridLines="0" topLeftCell="A51" zoomScale="145" workbookViewId="0">
      <selection sqref="A1:K60"/>
    </sheetView>
  </sheetViews>
  <sheetFormatPr defaultColWidth="9.140625" defaultRowHeight="11.25" x14ac:dyDescent="0.2"/>
  <cols>
    <col min="1" max="1" width="6" style="49" customWidth="1"/>
    <col min="2" max="2" width="41.85546875" style="50" customWidth="1"/>
    <col min="3" max="3" width="14.28515625" style="50" customWidth="1"/>
    <col min="4" max="4" width="17.28515625" style="49" customWidth="1"/>
    <col min="5" max="5" width="9.85546875" style="50" customWidth="1"/>
    <col min="6" max="6" width="10" style="50" customWidth="1"/>
    <col min="7" max="7" width="10.28515625" style="50" customWidth="1"/>
    <col min="8" max="8" width="9.85546875" style="50" customWidth="1"/>
    <col min="9" max="9" width="10" style="50" customWidth="1"/>
    <col min="10" max="10" width="10.5703125" style="50" customWidth="1"/>
    <col min="11" max="11" width="18.85546875" style="50" customWidth="1"/>
    <col min="12" max="12" width="13" style="49" customWidth="1"/>
    <col min="13" max="13" width="55.42578125" style="50" customWidth="1"/>
    <col min="14" max="16384" width="9.140625" style="50"/>
  </cols>
  <sheetData>
    <row r="1" spans="1:12" x14ac:dyDescent="0.2">
      <c r="I1" s="111" t="s">
        <v>166</v>
      </c>
      <c r="J1" s="112"/>
      <c r="K1" s="112"/>
      <c r="L1" s="51"/>
    </row>
    <row r="2" spans="1:12" ht="12.75" x14ac:dyDescent="0.2">
      <c r="H2" s="52"/>
      <c r="I2" s="112"/>
      <c r="J2" s="112"/>
      <c r="K2" s="112"/>
      <c r="L2" s="53"/>
    </row>
    <row r="3" spans="1:12" ht="12.75" x14ac:dyDescent="0.2">
      <c r="H3" s="52"/>
      <c r="I3" s="112"/>
      <c r="J3" s="112"/>
      <c r="K3" s="112"/>
      <c r="L3" s="53"/>
    </row>
    <row r="4" spans="1:12" ht="12.75" x14ac:dyDescent="0.2">
      <c r="H4" s="52"/>
      <c r="I4" s="112"/>
      <c r="J4" s="112"/>
      <c r="K4" s="112"/>
      <c r="L4" s="53"/>
    </row>
    <row r="5" spans="1:12" x14ac:dyDescent="0.2">
      <c r="D5" s="58"/>
      <c r="E5" s="54"/>
      <c r="F5" s="54"/>
      <c r="G5" s="55"/>
      <c r="H5" s="55"/>
      <c r="I5" s="56"/>
      <c r="J5" s="57"/>
      <c r="K5" s="57"/>
      <c r="L5" s="58"/>
    </row>
    <row r="6" spans="1:12" x14ac:dyDescent="0.2">
      <c r="B6" s="122" t="s">
        <v>74</v>
      </c>
      <c r="C6" s="122"/>
      <c r="D6" s="122"/>
      <c r="E6" s="122"/>
      <c r="F6" s="122"/>
      <c r="G6" s="122"/>
      <c r="H6" s="122"/>
      <c r="I6" s="122"/>
      <c r="J6" s="122"/>
      <c r="K6" s="122"/>
    </row>
    <row r="7" spans="1:12" x14ac:dyDescent="0.2"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2" x14ac:dyDescent="0.2">
      <c r="B8" s="116" t="s">
        <v>148</v>
      </c>
      <c r="C8" s="117"/>
      <c r="D8" s="117"/>
      <c r="E8" s="117"/>
      <c r="F8" s="117"/>
      <c r="G8" s="117"/>
      <c r="H8" s="117"/>
      <c r="I8" s="117"/>
      <c r="J8" s="117"/>
      <c r="K8" s="117"/>
    </row>
    <row r="9" spans="1:12" x14ac:dyDescent="0.2">
      <c r="B9" s="59"/>
      <c r="C9" s="59"/>
      <c r="D9" s="59"/>
      <c r="E9" s="59"/>
      <c r="F9" s="59"/>
      <c r="G9" s="59"/>
      <c r="H9" s="59"/>
      <c r="I9" s="59"/>
      <c r="J9" s="59"/>
      <c r="K9" s="59"/>
    </row>
    <row r="10" spans="1:12" x14ac:dyDescent="0.2">
      <c r="A10" s="118" t="s">
        <v>33</v>
      </c>
      <c r="B10" s="118" t="s">
        <v>75</v>
      </c>
      <c r="C10" s="118" t="s">
        <v>25</v>
      </c>
      <c r="D10" s="118" t="s">
        <v>76</v>
      </c>
      <c r="E10" s="118" t="s">
        <v>77</v>
      </c>
      <c r="F10" s="118"/>
      <c r="G10" s="118"/>
      <c r="H10" s="118"/>
      <c r="I10" s="118"/>
      <c r="J10" s="118"/>
      <c r="K10" s="118" t="s">
        <v>78</v>
      </c>
    </row>
    <row r="11" spans="1:12" x14ac:dyDescent="0.2">
      <c r="A11" s="118"/>
      <c r="B11" s="118"/>
      <c r="C11" s="118"/>
      <c r="D11" s="118"/>
      <c r="E11" s="60" t="s">
        <v>79</v>
      </c>
      <c r="F11" s="60">
        <v>2023</v>
      </c>
      <c r="G11" s="60">
        <v>2024</v>
      </c>
      <c r="H11" s="60">
        <v>2025</v>
      </c>
      <c r="I11" s="60">
        <v>2026</v>
      </c>
      <c r="J11" s="60">
        <v>2027</v>
      </c>
      <c r="K11" s="118"/>
    </row>
    <row r="12" spans="1:12" x14ac:dyDescent="0.2">
      <c r="A12" s="113" t="s">
        <v>80</v>
      </c>
      <c r="B12" s="119" t="s">
        <v>155</v>
      </c>
      <c r="C12" s="61" t="s">
        <v>28</v>
      </c>
      <c r="D12" s="65"/>
      <c r="E12" s="62">
        <f>SUM(E13:E14)</f>
        <v>0</v>
      </c>
      <c r="F12" s="62">
        <f t="shared" ref="F12:J12" si="0">SUM(F13:F14)</f>
        <v>0</v>
      </c>
      <c r="G12" s="62">
        <f t="shared" si="0"/>
        <v>0</v>
      </c>
      <c r="H12" s="62">
        <f t="shared" si="0"/>
        <v>0</v>
      </c>
      <c r="I12" s="62">
        <f t="shared" si="0"/>
        <v>0</v>
      </c>
      <c r="J12" s="62">
        <f t="shared" si="0"/>
        <v>0</v>
      </c>
      <c r="K12" s="120"/>
    </row>
    <row r="13" spans="1:12" ht="45" x14ac:dyDescent="0.2">
      <c r="A13" s="113"/>
      <c r="B13" s="119"/>
      <c r="C13" s="61" t="s">
        <v>17</v>
      </c>
      <c r="D13" s="60" t="s">
        <v>81</v>
      </c>
      <c r="E13" s="62">
        <f>'Приложение 4'!F16</f>
        <v>0</v>
      </c>
      <c r="F13" s="62">
        <f>'Приложение 4'!G16</f>
        <v>0</v>
      </c>
      <c r="G13" s="62">
        <f>'Приложение 4'!H16</f>
        <v>0</v>
      </c>
      <c r="H13" s="62">
        <f>'Приложение 4'!I16</f>
        <v>0</v>
      </c>
      <c r="I13" s="62">
        <f>'Приложение 4'!J16</f>
        <v>0</v>
      </c>
      <c r="J13" s="62">
        <f>'Приложение 4'!K16</f>
        <v>0</v>
      </c>
      <c r="K13" s="121"/>
    </row>
    <row r="14" spans="1:12" ht="45" x14ac:dyDescent="0.2">
      <c r="A14" s="113"/>
      <c r="B14" s="119"/>
      <c r="C14" s="61" t="s">
        <v>82</v>
      </c>
      <c r="D14" s="60" t="s">
        <v>83</v>
      </c>
      <c r="E14" s="62">
        <f>'Приложение 4'!F17</f>
        <v>0</v>
      </c>
      <c r="F14" s="62">
        <f>'Приложение 4'!G17</f>
        <v>0</v>
      </c>
      <c r="G14" s="62">
        <f>'Приложение 4'!H17</f>
        <v>0</v>
      </c>
      <c r="H14" s="62">
        <f>'Приложение 4'!I17</f>
        <v>0</v>
      </c>
      <c r="I14" s="62">
        <f>'Приложение 4'!J17</f>
        <v>0</v>
      </c>
      <c r="J14" s="62">
        <f>'Приложение 4'!K17</f>
        <v>0</v>
      </c>
      <c r="K14" s="121"/>
    </row>
    <row r="15" spans="1:12" x14ac:dyDescent="0.2">
      <c r="A15" s="113" t="s">
        <v>84</v>
      </c>
      <c r="B15" s="119" t="s">
        <v>157</v>
      </c>
      <c r="C15" s="61" t="s">
        <v>28</v>
      </c>
      <c r="D15" s="65"/>
      <c r="E15" s="62">
        <f>SUM(E16:E17)</f>
        <v>2397</v>
      </c>
      <c r="F15" s="62">
        <f t="shared" ref="F15:J15" si="1">SUM(F16:F17)</f>
        <v>799</v>
      </c>
      <c r="G15" s="62">
        <f t="shared" si="1"/>
        <v>799</v>
      </c>
      <c r="H15" s="62">
        <f t="shared" si="1"/>
        <v>799</v>
      </c>
      <c r="I15" s="62">
        <f t="shared" si="1"/>
        <v>0</v>
      </c>
      <c r="J15" s="62">
        <f t="shared" si="1"/>
        <v>0</v>
      </c>
      <c r="K15" s="120"/>
    </row>
    <row r="16" spans="1:12" ht="45" x14ac:dyDescent="0.2">
      <c r="A16" s="113"/>
      <c r="B16" s="119"/>
      <c r="C16" s="61" t="s">
        <v>17</v>
      </c>
      <c r="D16" s="60" t="s">
        <v>81</v>
      </c>
      <c r="E16" s="62">
        <f>'Приложение 4'!F22</f>
        <v>1569</v>
      </c>
      <c r="F16" s="62">
        <f>'Приложение 4'!G22</f>
        <v>523</v>
      </c>
      <c r="G16" s="62">
        <f>'Приложение 4'!H22</f>
        <v>523</v>
      </c>
      <c r="H16" s="62">
        <f>'Приложение 4'!I22</f>
        <v>523</v>
      </c>
      <c r="I16" s="62">
        <f>'Приложение 4'!J22</f>
        <v>0</v>
      </c>
      <c r="J16" s="62">
        <f>'Приложение 4'!K22</f>
        <v>0</v>
      </c>
      <c r="K16" s="121"/>
    </row>
    <row r="17" spans="1:11" ht="45" x14ac:dyDescent="0.2">
      <c r="A17" s="113"/>
      <c r="B17" s="119"/>
      <c r="C17" s="61" t="s">
        <v>82</v>
      </c>
      <c r="D17" s="60" t="s">
        <v>83</v>
      </c>
      <c r="E17" s="62">
        <f>'Приложение 4'!F23</f>
        <v>828</v>
      </c>
      <c r="F17" s="62">
        <f>'Приложение 4'!G23</f>
        <v>276</v>
      </c>
      <c r="G17" s="62">
        <f>'Приложение 4'!H23</f>
        <v>276</v>
      </c>
      <c r="H17" s="62">
        <f>'Приложение 4'!I23</f>
        <v>276</v>
      </c>
      <c r="I17" s="62">
        <f>'Приложение 4'!J23</f>
        <v>0</v>
      </c>
      <c r="J17" s="62">
        <f>'Приложение 4'!K23</f>
        <v>0</v>
      </c>
      <c r="K17" s="121"/>
    </row>
    <row r="18" spans="1:11" x14ac:dyDescent="0.2">
      <c r="B18" s="59"/>
      <c r="C18" s="59"/>
      <c r="D18" s="59"/>
      <c r="E18" s="59"/>
      <c r="F18" s="59"/>
      <c r="G18" s="59"/>
      <c r="H18" s="59"/>
      <c r="I18" s="59"/>
      <c r="J18" s="59"/>
      <c r="K18" s="59"/>
    </row>
    <row r="19" spans="1:11" x14ac:dyDescent="0.2">
      <c r="B19" s="116" t="s">
        <v>12</v>
      </c>
      <c r="C19" s="117"/>
      <c r="D19" s="117"/>
      <c r="E19" s="117"/>
      <c r="F19" s="117"/>
      <c r="G19" s="117"/>
      <c r="H19" s="117"/>
      <c r="I19" s="117"/>
      <c r="J19" s="117"/>
      <c r="K19" s="117"/>
    </row>
    <row r="20" spans="1:11" x14ac:dyDescent="0.2">
      <c r="B20" s="59"/>
      <c r="C20" s="59"/>
      <c r="D20" s="59"/>
      <c r="E20" s="59"/>
      <c r="F20" s="59"/>
      <c r="G20" s="59"/>
      <c r="H20" s="59"/>
      <c r="I20" s="59"/>
      <c r="J20" s="59"/>
      <c r="K20" s="59"/>
    </row>
    <row r="21" spans="1:11" x14ac:dyDescent="0.2">
      <c r="A21" s="118" t="s">
        <v>33</v>
      </c>
      <c r="B21" s="118" t="s">
        <v>75</v>
      </c>
      <c r="C21" s="118" t="s">
        <v>25</v>
      </c>
      <c r="D21" s="118" t="s">
        <v>76</v>
      </c>
      <c r="E21" s="118" t="s">
        <v>77</v>
      </c>
      <c r="F21" s="118"/>
      <c r="G21" s="118"/>
      <c r="H21" s="118"/>
      <c r="I21" s="118"/>
      <c r="J21" s="118"/>
      <c r="K21" s="118" t="s">
        <v>78</v>
      </c>
    </row>
    <row r="22" spans="1:11" x14ac:dyDescent="0.2">
      <c r="A22" s="118"/>
      <c r="B22" s="118"/>
      <c r="C22" s="118"/>
      <c r="D22" s="118"/>
      <c r="E22" s="60" t="s">
        <v>79</v>
      </c>
      <c r="F22" s="60">
        <v>2023</v>
      </c>
      <c r="G22" s="60">
        <v>2024</v>
      </c>
      <c r="H22" s="60">
        <v>2025</v>
      </c>
      <c r="I22" s="60">
        <v>2026</v>
      </c>
      <c r="J22" s="60">
        <v>2027</v>
      </c>
      <c r="K22" s="118"/>
    </row>
    <row r="23" spans="1:11" ht="22.5" x14ac:dyDescent="0.2">
      <c r="A23" s="113" t="s">
        <v>80</v>
      </c>
      <c r="B23" s="114" t="s">
        <v>90</v>
      </c>
      <c r="C23" s="63" t="s">
        <v>91</v>
      </c>
      <c r="D23" s="60"/>
      <c r="E23" s="62">
        <f t="shared" ref="E23:E25" si="2">SUM(F23:J23)</f>
        <v>0</v>
      </c>
      <c r="F23" s="62">
        <f>SUM(F24:F25)</f>
        <v>0</v>
      </c>
      <c r="G23" s="62">
        <f t="shared" ref="G23:J23" si="3">SUM(G24:G25)</f>
        <v>0</v>
      </c>
      <c r="H23" s="62">
        <f t="shared" si="3"/>
        <v>0</v>
      </c>
      <c r="I23" s="62">
        <f t="shared" si="3"/>
        <v>0</v>
      </c>
      <c r="J23" s="62">
        <f t="shared" si="3"/>
        <v>0</v>
      </c>
      <c r="K23" s="60"/>
    </row>
    <row r="24" spans="1:11" ht="22.5" x14ac:dyDescent="0.2">
      <c r="A24" s="113"/>
      <c r="B24" s="114"/>
      <c r="C24" s="63" t="s">
        <v>82</v>
      </c>
      <c r="D24" s="60"/>
      <c r="E24" s="62">
        <f t="shared" si="2"/>
        <v>0</v>
      </c>
      <c r="F24" s="62">
        <v>0</v>
      </c>
      <c r="G24" s="62">
        <v>0</v>
      </c>
      <c r="H24" s="62">
        <v>0</v>
      </c>
      <c r="I24" s="62">
        <v>0</v>
      </c>
      <c r="J24" s="62">
        <v>0</v>
      </c>
      <c r="K24" s="60"/>
    </row>
    <row r="25" spans="1:11" ht="22.5" x14ac:dyDescent="0.2">
      <c r="A25" s="113"/>
      <c r="B25" s="114"/>
      <c r="C25" s="63" t="s">
        <v>92</v>
      </c>
      <c r="D25" s="60"/>
      <c r="E25" s="62">
        <f t="shared" si="2"/>
        <v>0</v>
      </c>
      <c r="F25" s="62">
        <v>0</v>
      </c>
      <c r="G25" s="62">
        <v>0</v>
      </c>
      <c r="H25" s="62">
        <v>0</v>
      </c>
      <c r="I25" s="62">
        <v>0</v>
      </c>
      <c r="J25" s="62">
        <v>0</v>
      </c>
      <c r="K25" s="60"/>
    </row>
    <row r="26" spans="1:11" ht="22.5" x14ac:dyDescent="0.2">
      <c r="A26" s="113" t="s">
        <v>84</v>
      </c>
      <c r="B26" s="114" t="s">
        <v>93</v>
      </c>
      <c r="C26" s="63" t="s">
        <v>91</v>
      </c>
      <c r="D26" s="60"/>
      <c r="E26" s="62">
        <f>'Приложение 4'!F36</f>
        <v>14494</v>
      </c>
      <c r="F26" s="62">
        <f>'Приложение 4'!G36</f>
        <v>4600</v>
      </c>
      <c r="G26" s="62">
        <f>'Приложение 4'!H36</f>
        <v>4900</v>
      </c>
      <c r="H26" s="62">
        <f>'Приложение 4'!I36</f>
        <v>4994</v>
      </c>
      <c r="I26" s="62">
        <f>'Приложение 4'!J36</f>
        <v>0</v>
      </c>
      <c r="J26" s="62">
        <f>'Приложение 4'!K36</f>
        <v>0</v>
      </c>
      <c r="K26" s="60"/>
    </row>
    <row r="27" spans="1:11" ht="45" x14ac:dyDescent="0.2">
      <c r="A27" s="113"/>
      <c r="B27" s="114"/>
      <c r="C27" s="63" t="s">
        <v>82</v>
      </c>
      <c r="D27" s="60" t="s">
        <v>87</v>
      </c>
      <c r="E27" s="62">
        <f>'Приложение 4'!F37</f>
        <v>14494</v>
      </c>
      <c r="F27" s="62">
        <f>'Приложение 4'!G37</f>
        <v>4600</v>
      </c>
      <c r="G27" s="62">
        <f>'Приложение 4'!H37</f>
        <v>4900</v>
      </c>
      <c r="H27" s="62">
        <f>'Приложение 4'!I37</f>
        <v>4994</v>
      </c>
      <c r="I27" s="62">
        <f>'Приложение 4'!J37</f>
        <v>0</v>
      </c>
      <c r="J27" s="62">
        <f>'Приложение 4'!K37</f>
        <v>0</v>
      </c>
      <c r="K27" s="60"/>
    </row>
    <row r="28" spans="1:11" ht="22.5" x14ac:dyDescent="0.2">
      <c r="A28" s="113" t="s">
        <v>94</v>
      </c>
      <c r="B28" s="115" t="s">
        <v>95</v>
      </c>
      <c r="C28" s="63" t="s">
        <v>91</v>
      </c>
      <c r="D28" s="60"/>
      <c r="E28" s="62">
        <f t="shared" ref="E28:J32" si="4">SUM(E29)</f>
        <v>0</v>
      </c>
      <c r="F28" s="62">
        <f t="shared" si="4"/>
        <v>0</v>
      </c>
      <c r="G28" s="62">
        <f t="shared" si="4"/>
        <v>0</v>
      </c>
      <c r="H28" s="62">
        <f t="shared" si="4"/>
        <v>0</v>
      </c>
      <c r="I28" s="62">
        <f t="shared" si="4"/>
        <v>0</v>
      </c>
      <c r="J28" s="62">
        <f t="shared" si="4"/>
        <v>0</v>
      </c>
      <c r="K28" s="60"/>
    </row>
    <row r="29" spans="1:11" ht="51.75" customHeight="1" x14ac:dyDescent="0.2">
      <c r="A29" s="113"/>
      <c r="B29" s="115"/>
      <c r="C29" s="63" t="s">
        <v>82</v>
      </c>
      <c r="D29" s="60"/>
      <c r="E29" s="62">
        <f>SUM(F29:J29)</f>
        <v>0</v>
      </c>
      <c r="F29" s="62">
        <v>0</v>
      </c>
      <c r="G29" s="62">
        <v>0</v>
      </c>
      <c r="H29" s="62">
        <v>0</v>
      </c>
      <c r="I29" s="62">
        <v>0</v>
      </c>
      <c r="J29" s="62">
        <v>0</v>
      </c>
      <c r="K29" s="60"/>
    </row>
    <row r="30" spans="1:11" ht="22.5" x14ac:dyDescent="0.2">
      <c r="A30" s="113" t="s">
        <v>96</v>
      </c>
      <c r="B30" s="114" t="s">
        <v>97</v>
      </c>
      <c r="C30" s="63" t="s">
        <v>91</v>
      </c>
      <c r="D30" s="60"/>
      <c r="E30" s="62">
        <f>'Приложение 4'!F40</f>
        <v>34087.599999999999</v>
      </c>
      <c r="F30" s="62">
        <f>'Приложение 4'!G40</f>
        <v>11227.6</v>
      </c>
      <c r="G30" s="62">
        <f>'Приложение 4'!H40</f>
        <v>11430</v>
      </c>
      <c r="H30" s="62">
        <f>'Приложение 4'!I40</f>
        <v>11430</v>
      </c>
      <c r="I30" s="62">
        <f>'Приложение 4'!J40</f>
        <v>0</v>
      </c>
      <c r="J30" s="62">
        <f>'Приложение 4'!K40</f>
        <v>0</v>
      </c>
      <c r="K30" s="60"/>
    </row>
    <row r="31" spans="1:11" ht="45" x14ac:dyDescent="0.2">
      <c r="A31" s="113"/>
      <c r="B31" s="114"/>
      <c r="C31" s="63" t="s">
        <v>82</v>
      </c>
      <c r="D31" s="60" t="s">
        <v>87</v>
      </c>
      <c r="E31" s="62">
        <f>'Приложение 4'!F41</f>
        <v>34087.599999999999</v>
      </c>
      <c r="F31" s="62">
        <f>'Приложение 4'!G41</f>
        <v>11227.6</v>
      </c>
      <c r="G31" s="62">
        <f>'Приложение 4'!H41</f>
        <v>11430</v>
      </c>
      <c r="H31" s="62">
        <f>'Приложение 4'!I41</f>
        <v>11430</v>
      </c>
      <c r="I31" s="62">
        <f>'Приложение 4'!J41</f>
        <v>0</v>
      </c>
      <c r="J31" s="62">
        <f>'Приложение 4'!K41</f>
        <v>0</v>
      </c>
      <c r="K31" s="60"/>
    </row>
    <row r="32" spans="1:11" ht="33" customHeight="1" x14ac:dyDescent="0.2">
      <c r="A32" s="113" t="s">
        <v>98</v>
      </c>
      <c r="B32" s="114" t="s">
        <v>99</v>
      </c>
      <c r="C32" s="63" t="s">
        <v>91</v>
      </c>
      <c r="D32" s="60"/>
      <c r="E32" s="62">
        <f t="shared" si="4"/>
        <v>0</v>
      </c>
      <c r="F32" s="62">
        <f t="shared" ref="F32:J32" si="5">SUM(F33)</f>
        <v>0</v>
      </c>
      <c r="G32" s="62">
        <f t="shared" si="5"/>
        <v>0</v>
      </c>
      <c r="H32" s="62">
        <f t="shared" si="5"/>
        <v>0</v>
      </c>
      <c r="I32" s="62">
        <f t="shared" si="5"/>
        <v>0</v>
      </c>
      <c r="J32" s="62">
        <f t="shared" si="5"/>
        <v>0</v>
      </c>
      <c r="K32" s="60"/>
    </row>
    <row r="33" spans="1:11" ht="58.5" customHeight="1" x14ac:dyDescent="0.2">
      <c r="A33" s="113"/>
      <c r="B33" s="114"/>
      <c r="C33" s="63" t="s">
        <v>82</v>
      </c>
      <c r="D33" s="60" t="s">
        <v>87</v>
      </c>
      <c r="E33" s="62">
        <f>'Приложение 4'!E43</f>
        <v>0</v>
      </c>
      <c r="F33" s="62">
        <f>SUM(G33:J33)</f>
        <v>0</v>
      </c>
      <c r="G33" s="62">
        <f>'Приложение 4'!G43</f>
        <v>0</v>
      </c>
      <c r="H33" s="62">
        <f>'Приложение 4'!H43</f>
        <v>0</v>
      </c>
      <c r="I33" s="62">
        <f>'Приложение 4'!I43</f>
        <v>0</v>
      </c>
      <c r="J33" s="62">
        <f>'Приложение 4'!J43</f>
        <v>0</v>
      </c>
      <c r="K33" s="60"/>
    </row>
    <row r="34" spans="1:11" ht="57" customHeight="1" x14ac:dyDescent="0.2">
      <c r="A34" s="113" t="s">
        <v>85</v>
      </c>
      <c r="B34" s="115" t="s">
        <v>100</v>
      </c>
      <c r="C34" s="63" t="s">
        <v>91</v>
      </c>
      <c r="D34" s="60"/>
      <c r="E34" s="62">
        <f>'Приложение 4'!F46</f>
        <v>1755</v>
      </c>
      <c r="F34" s="62">
        <f>'Приложение 4'!G46</f>
        <v>585</v>
      </c>
      <c r="G34" s="62">
        <f>'Приложение 4'!H46</f>
        <v>585</v>
      </c>
      <c r="H34" s="62">
        <f>'Приложение 4'!I46</f>
        <v>585</v>
      </c>
      <c r="I34" s="62">
        <f>'Приложение 4'!J46</f>
        <v>0</v>
      </c>
      <c r="J34" s="62">
        <f>'Приложение 4'!K46</f>
        <v>0</v>
      </c>
      <c r="K34" s="60"/>
    </row>
    <row r="35" spans="1:11" ht="91.5" customHeight="1" x14ac:dyDescent="0.2">
      <c r="A35" s="113"/>
      <c r="B35" s="115"/>
      <c r="C35" s="63" t="s">
        <v>82</v>
      </c>
      <c r="D35" s="60" t="s">
        <v>87</v>
      </c>
      <c r="E35" s="62">
        <f>'Приложение 4'!F47</f>
        <v>1755</v>
      </c>
      <c r="F35" s="62">
        <f>'Приложение 4'!G47</f>
        <v>585</v>
      </c>
      <c r="G35" s="62">
        <f>'Приложение 4'!H47</f>
        <v>585</v>
      </c>
      <c r="H35" s="62">
        <f>'Приложение 4'!I47</f>
        <v>585</v>
      </c>
      <c r="I35" s="62">
        <f>'Приложение 4'!J47</f>
        <v>0</v>
      </c>
      <c r="J35" s="62">
        <f>'Приложение 4'!K47</f>
        <v>0</v>
      </c>
      <c r="K35" s="60"/>
    </row>
    <row r="36" spans="1:11" ht="22.5" x14ac:dyDescent="0.2">
      <c r="A36" s="113" t="s">
        <v>88</v>
      </c>
      <c r="B36" s="115" t="s">
        <v>101</v>
      </c>
      <c r="C36" s="63" t="s">
        <v>91</v>
      </c>
      <c r="D36" s="60"/>
      <c r="E36" s="62">
        <f>'Приложение 4'!F50</f>
        <v>11173</v>
      </c>
      <c r="F36" s="62">
        <f>'Приложение 4'!G50</f>
        <v>3253</v>
      </c>
      <c r="G36" s="62">
        <f>'Приложение 4'!H50</f>
        <v>3600</v>
      </c>
      <c r="H36" s="62">
        <f>'Приложение 4'!I50</f>
        <v>4320</v>
      </c>
      <c r="I36" s="62">
        <f>'Приложение 4'!J50</f>
        <v>0</v>
      </c>
      <c r="J36" s="62">
        <f>'Приложение 4'!K50</f>
        <v>0</v>
      </c>
      <c r="K36" s="60"/>
    </row>
    <row r="37" spans="1:11" ht="45" x14ac:dyDescent="0.2">
      <c r="A37" s="113"/>
      <c r="B37" s="115"/>
      <c r="C37" s="63" t="s">
        <v>82</v>
      </c>
      <c r="D37" s="60" t="s">
        <v>87</v>
      </c>
      <c r="E37" s="62">
        <f>'Приложение 4'!F51</f>
        <v>11173</v>
      </c>
      <c r="F37" s="62">
        <f>'Приложение 4'!G51</f>
        <v>3253</v>
      </c>
      <c r="G37" s="62">
        <f>'Приложение 4'!H51</f>
        <v>3600</v>
      </c>
      <c r="H37" s="62">
        <f>'Приложение 4'!I51</f>
        <v>4320</v>
      </c>
      <c r="I37" s="62">
        <f>'Приложение 4'!J51</f>
        <v>0</v>
      </c>
      <c r="J37" s="62">
        <f>'Приложение 4'!K51</f>
        <v>0</v>
      </c>
      <c r="K37" s="60"/>
    </row>
    <row r="38" spans="1:11" ht="22.5" x14ac:dyDescent="0.2">
      <c r="A38" s="113" t="s">
        <v>89</v>
      </c>
      <c r="B38" s="115" t="s">
        <v>102</v>
      </c>
      <c r="C38" s="63" t="s">
        <v>91</v>
      </c>
      <c r="D38" s="60"/>
      <c r="E38" s="62">
        <f t="shared" ref="E38:J38" si="6">SUM(E39)</f>
        <v>0</v>
      </c>
      <c r="F38" s="62">
        <f t="shared" si="6"/>
        <v>0</v>
      </c>
      <c r="G38" s="62">
        <f t="shared" si="6"/>
        <v>0</v>
      </c>
      <c r="H38" s="62">
        <f t="shared" si="6"/>
        <v>0</v>
      </c>
      <c r="I38" s="62">
        <f t="shared" si="6"/>
        <v>0</v>
      </c>
      <c r="J38" s="62">
        <f t="shared" si="6"/>
        <v>0</v>
      </c>
      <c r="K38" s="60"/>
    </row>
    <row r="39" spans="1:11" ht="48" customHeight="1" x14ac:dyDescent="0.2">
      <c r="A39" s="113"/>
      <c r="B39" s="115"/>
      <c r="C39" s="63" t="s">
        <v>82</v>
      </c>
      <c r="D39" s="60"/>
      <c r="E39" s="62">
        <f>SUM(F39:J39)</f>
        <v>0</v>
      </c>
      <c r="F39" s="62">
        <v>0</v>
      </c>
      <c r="G39" s="62">
        <v>0</v>
      </c>
      <c r="H39" s="62">
        <v>0</v>
      </c>
      <c r="I39" s="62">
        <v>0</v>
      </c>
      <c r="J39" s="62">
        <v>0</v>
      </c>
      <c r="K39" s="60"/>
    </row>
    <row r="40" spans="1:11" ht="22.5" x14ac:dyDescent="0.2">
      <c r="A40" s="113" t="s">
        <v>103</v>
      </c>
      <c r="B40" s="115" t="s">
        <v>104</v>
      </c>
      <c r="C40" s="63" t="s">
        <v>91</v>
      </c>
      <c r="D40" s="60"/>
      <c r="E40" s="62">
        <f>'Приложение 4'!F54</f>
        <v>15106</v>
      </c>
      <c r="F40" s="62">
        <f>'Приложение 4'!G54</f>
        <v>4150</v>
      </c>
      <c r="G40" s="62">
        <f>'Приложение 4'!H54</f>
        <v>4980</v>
      </c>
      <c r="H40" s="62">
        <f>'Приложение 4'!I54</f>
        <v>5976</v>
      </c>
      <c r="I40" s="62">
        <f>'Приложение 4'!J54</f>
        <v>0</v>
      </c>
      <c r="J40" s="62">
        <f>'Приложение 4'!K54</f>
        <v>0</v>
      </c>
      <c r="K40" s="60"/>
    </row>
    <row r="41" spans="1:11" ht="45" x14ac:dyDescent="0.2">
      <c r="A41" s="113"/>
      <c r="B41" s="115"/>
      <c r="C41" s="63" t="s">
        <v>82</v>
      </c>
      <c r="D41" s="60" t="s">
        <v>87</v>
      </c>
      <c r="E41" s="62">
        <f>'Приложение 4'!F55</f>
        <v>15106</v>
      </c>
      <c r="F41" s="62">
        <f>'Приложение 4'!G55</f>
        <v>4150</v>
      </c>
      <c r="G41" s="62">
        <f>'Приложение 4'!H55</f>
        <v>4980</v>
      </c>
      <c r="H41" s="62">
        <f>'Приложение 4'!I55</f>
        <v>5976</v>
      </c>
      <c r="I41" s="62">
        <f>'Приложение 4'!J55</f>
        <v>0</v>
      </c>
      <c r="J41" s="62">
        <f>'Приложение 4'!K55</f>
        <v>0</v>
      </c>
      <c r="K41" s="60"/>
    </row>
    <row r="42" spans="1:11" ht="22.5" x14ac:dyDescent="0.2">
      <c r="A42" s="113" t="s">
        <v>105</v>
      </c>
      <c r="B42" s="115" t="s">
        <v>106</v>
      </c>
      <c r="C42" s="63" t="s">
        <v>91</v>
      </c>
      <c r="D42" s="60"/>
      <c r="E42" s="62">
        <f t="shared" ref="E42:J42" si="7">SUM(E43)</f>
        <v>0</v>
      </c>
      <c r="F42" s="62">
        <f t="shared" si="7"/>
        <v>0</v>
      </c>
      <c r="G42" s="62">
        <f t="shared" si="7"/>
        <v>0</v>
      </c>
      <c r="H42" s="62">
        <f t="shared" si="7"/>
        <v>0</v>
      </c>
      <c r="I42" s="62">
        <f t="shared" si="7"/>
        <v>0</v>
      </c>
      <c r="J42" s="62">
        <f t="shared" si="7"/>
        <v>0</v>
      </c>
      <c r="K42" s="60"/>
    </row>
    <row r="43" spans="1:11" ht="22.5" x14ac:dyDescent="0.2">
      <c r="A43" s="113"/>
      <c r="B43" s="115"/>
      <c r="C43" s="63" t="s">
        <v>82</v>
      </c>
      <c r="D43" s="60"/>
      <c r="E43" s="62">
        <f>SUM(F43:J43)</f>
        <v>0</v>
      </c>
      <c r="F43" s="62">
        <v>0</v>
      </c>
      <c r="G43" s="62">
        <v>0</v>
      </c>
      <c r="H43" s="62">
        <v>0</v>
      </c>
      <c r="I43" s="62">
        <v>0</v>
      </c>
      <c r="J43" s="62">
        <v>0</v>
      </c>
      <c r="K43" s="60"/>
    </row>
    <row r="44" spans="1:11" ht="22.5" x14ac:dyDescent="0.2">
      <c r="A44" s="113" t="s">
        <v>107</v>
      </c>
      <c r="B44" s="114" t="s">
        <v>141</v>
      </c>
      <c r="C44" s="63" t="s">
        <v>91</v>
      </c>
      <c r="D44" s="60"/>
      <c r="E44" s="62">
        <f>'Приложение 4'!E64</f>
        <v>0</v>
      </c>
      <c r="F44" s="62">
        <f>'Приложение 4'!F64</f>
        <v>0</v>
      </c>
      <c r="G44" s="62">
        <f>'Приложение 4'!G64</f>
        <v>0</v>
      </c>
      <c r="H44" s="62">
        <f>'Приложение 4'!H64</f>
        <v>0</v>
      </c>
      <c r="I44" s="62">
        <f>'Приложение 4'!I64</f>
        <v>0</v>
      </c>
      <c r="J44" s="62">
        <f>'Приложение 4'!J64</f>
        <v>0</v>
      </c>
      <c r="K44" s="60"/>
    </row>
    <row r="45" spans="1:11" ht="22.5" x14ac:dyDescent="0.2">
      <c r="A45" s="113"/>
      <c r="B45" s="114"/>
      <c r="C45" s="63" t="s">
        <v>82</v>
      </c>
      <c r="D45" s="60"/>
      <c r="E45" s="62">
        <f>'Приложение 4'!E65</f>
        <v>0</v>
      </c>
      <c r="F45" s="62">
        <f>'Приложение 4'!F65</f>
        <v>0</v>
      </c>
      <c r="G45" s="62">
        <f>'Приложение 4'!G65</f>
        <v>0</v>
      </c>
      <c r="H45" s="62">
        <f>'Приложение 4'!H65</f>
        <v>0</v>
      </c>
      <c r="I45" s="62">
        <f>'Приложение 4'!I65</f>
        <v>0</v>
      </c>
      <c r="J45" s="62">
        <f>'Приложение 4'!J65</f>
        <v>0</v>
      </c>
      <c r="K45" s="60"/>
    </row>
    <row r="46" spans="1:11" ht="33.75" x14ac:dyDescent="0.2">
      <c r="A46" s="113"/>
      <c r="B46" s="114"/>
      <c r="C46" s="63" t="s">
        <v>17</v>
      </c>
      <c r="D46" s="60"/>
      <c r="E46" s="62">
        <f>'Приложение 4'!E66</f>
        <v>0</v>
      </c>
      <c r="F46" s="62">
        <f>'Приложение 4'!F66</f>
        <v>0</v>
      </c>
      <c r="G46" s="62">
        <f>'Приложение 4'!G66</f>
        <v>0</v>
      </c>
      <c r="H46" s="62">
        <f>'Приложение 4'!H66</f>
        <v>0</v>
      </c>
      <c r="I46" s="62">
        <f>'Приложение 4'!I66</f>
        <v>0</v>
      </c>
      <c r="J46" s="62">
        <f>'Приложение 4'!J66</f>
        <v>0</v>
      </c>
      <c r="K46" s="60"/>
    </row>
    <row r="47" spans="1:11" ht="33.75" x14ac:dyDescent="0.2">
      <c r="A47" s="113"/>
      <c r="B47" s="114"/>
      <c r="C47" s="63" t="s">
        <v>108</v>
      </c>
      <c r="D47" s="60"/>
      <c r="E47" s="62">
        <f>'Приложение 4'!E67</f>
        <v>0</v>
      </c>
      <c r="F47" s="62">
        <f>'Приложение 4'!F67</f>
        <v>0</v>
      </c>
      <c r="G47" s="62">
        <f>'Приложение 4'!G67</f>
        <v>0</v>
      </c>
      <c r="H47" s="62">
        <f>'Приложение 4'!H67</f>
        <v>0</v>
      </c>
      <c r="I47" s="62">
        <f>'Приложение 4'!I67</f>
        <v>0</v>
      </c>
      <c r="J47" s="62">
        <f>'Приложение 4'!J67</f>
        <v>0</v>
      </c>
      <c r="K47" s="60"/>
    </row>
    <row r="48" spans="1:11" ht="41.25" customHeight="1" x14ac:dyDescent="0.2">
      <c r="A48" s="113" t="s">
        <v>140</v>
      </c>
      <c r="B48" s="114" t="s">
        <v>142</v>
      </c>
      <c r="C48" s="63" t="s">
        <v>91</v>
      </c>
      <c r="D48" s="60"/>
      <c r="E48" s="62">
        <f>'Приложение 4'!E68</f>
        <v>647.5</v>
      </c>
      <c r="F48" s="62">
        <f>'Приложение 4'!F68</f>
        <v>0</v>
      </c>
      <c r="G48" s="62">
        <f>'Приложение 4'!G68</f>
        <v>0</v>
      </c>
      <c r="H48" s="62">
        <f>'Приложение 4'!H68</f>
        <v>0</v>
      </c>
      <c r="I48" s="62">
        <f>'Приложение 4'!I68</f>
        <v>0</v>
      </c>
      <c r="J48" s="62">
        <f>'Приложение 4'!J68</f>
        <v>0</v>
      </c>
      <c r="K48" s="60"/>
    </row>
    <row r="49" spans="1:11" ht="22.5" x14ac:dyDescent="0.2">
      <c r="A49" s="113"/>
      <c r="B49" s="114"/>
      <c r="C49" s="63" t="s">
        <v>82</v>
      </c>
      <c r="D49" s="60"/>
      <c r="E49" s="62">
        <f>'Приложение 4'!E69</f>
        <v>0</v>
      </c>
      <c r="F49" s="62">
        <f>'Приложение 4'!F69</f>
        <v>0</v>
      </c>
      <c r="G49" s="62">
        <f>'Приложение 4'!G69</f>
        <v>0</v>
      </c>
      <c r="H49" s="62">
        <f>'Приложение 4'!H69</f>
        <v>0</v>
      </c>
      <c r="I49" s="62">
        <f>'Приложение 4'!I69</f>
        <v>0</v>
      </c>
      <c r="J49" s="62">
        <f>'Приложение 4'!J69</f>
        <v>0</v>
      </c>
      <c r="K49" s="60"/>
    </row>
    <row r="50" spans="1:11" ht="81" customHeight="1" x14ac:dyDescent="0.2">
      <c r="A50" s="113"/>
      <c r="B50" s="114"/>
      <c r="C50" s="63" t="s">
        <v>17</v>
      </c>
      <c r="D50" s="60"/>
      <c r="E50" s="62">
        <f>'Приложение 4'!E70</f>
        <v>647.5</v>
      </c>
      <c r="F50" s="62">
        <f>'Приложение 4'!F70</f>
        <v>0</v>
      </c>
      <c r="G50" s="62">
        <f>'Приложение 4'!G70</f>
        <v>0</v>
      </c>
      <c r="H50" s="62">
        <f>'Приложение 4'!H70</f>
        <v>0</v>
      </c>
      <c r="I50" s="62">
        <f>'Приложение 4'!I70</f>
        <v>0</v>
      </c>
      <c r="J50" s="62">
        <f>'Приложение 4'!J70</f>
        <v>0</v>
      </c>
      <c r="K50" s="60"/>
    </row>
    <row r="51" spans="1:11" x14ac:dyDescent="0.2">
      <c r="B51" s="116" t="s">
        <v>153</v>
      </c>
      <c r="C51" s="117"/>
      <c r="D51" s="117"/>
      <c r="E51" s="117"/>
      <c r="F51" s="117"/>
      <c r="G51" s="117"/>
      <c r="H51" s="117"/>
      <c r="I51" s="117"/>
      <c r="J51" s="117"/>
      <c r="K51" s="117"/>
    </row>
    <row r="52" spans="1:11" x14ac:dyDescent="0.2">
      <c r="B52" s="59"/>
      <c r="C52" s="59"/>
      <c r="D52" s="59"/>
      <c r="E52" s="59"/>
      <c r="F52" s="59"/>
      <c r="G52" s="59"/>
      <c r="H52" s="59"/>
      <c r="I52" s="59"/>
      <c r="J52" s="59"/>
      <c r="K52" s="59"/>
    </row>
    <row r="53" spans="1:11" x14ac:dyDescent="0.2">
      <c r="A53" s="118" t="s">
        <v>33</v>
      </c>
      <c r="B53" s="118" t="s">
        <v>75</v>
      </c>
      <c r="C53" s="118" t="s">
        <v>25</v>
      </c>
      <c r="D53" s="118" t="s">
        <v>76</v>
      </c>
      <c r="E53" s="118" t="s">
        <v>77</v>
      </c>
      <c r="F53" s="118"/>
      <c r="G53" s="118"/>
      <c r="H53" s="118"/>
      <c r="I53" s="118"/>
      <c r="J53" s="118"/>
      <c r="K53" s="118" t="s">
        <v>78</v>
      </c>
    </row>
    <row r="54" spans="1:11" x14ac:dyDescent="0.2">
      <c r="A54" s="118"/>
      <c r="B54" s="118"/>
      <c r="C54" s="118"/>
      <c r="D54" s="118"/>
      <c r="E54" s="60" t="s">
        <v>79</v>
      </c>
      <c r="F54" s="60">
        <v>2023</v>
      </c>
      <c r="G54" s="60">
        <v>2024</v>
      </c>
      <c r="H54" s="60">
        <v>2025</v>
      </c>
      <c r="I54" s="60">
        <v>2026</v>
      </c>
      <c r="J54" s="60">
        <v>2027</v>
      </c>
      <c r="K54" s="118"/>
    </row>
    <row r="55" spans="1:11" x14ac:dyDescent="0.2">
      <c r="A55" s="113" t="s">
        <v>80</v>
      </c>
      <c r="B55" s="119" t="s">
        <v>163</v>
      </c>
      <c r="C55" s="61" t="s">
        <v>28</v>
      </c>
      <c r="D55" s="65"/>
      <c r="E55" s="62">
        <f>SUM(E56:E57)</f>
        <v>211960.74299999999</v>
      </c>
      <c r="F55" s="62">
        <f t="shared" ref="F55:J55" si="8">SUM(F56:F57)</f>
        <v>210060.7</v>
      </c>
      <c r="G55" s="62">
        <f t="shared" si="8"/>
        <v>210060.7</v>
      </c>
      <c r="H55" s="62">
        <f t="shared" si="8"/>
        <v>210060.7</v>
      </c>
      <c r="I55" s="62">
        <f t="shared" si="8"/>
        <v>0</v>
      </c>
      <c r="J55" s="62">
        <f t="shared" si="8"/>
        <v>0</v>
      </c>
      <c r="K55" s="120"/>
    </row>
    <row r="56" spans="1:11" ht="45" x14ac:dyDescent="0.2">
      <c r="A56" s="113"/>
      <c r="B56" s="119"/>
      <c r="C56" s="61" t="s">
        <v>17</v>
      </c>
      <c r="D56" s="60" t="s">
        <v>81</v>
      </c>
      <c r="E56" s="62">
        <f>'Приложение 4'!F81</f>
        <v>0</v>
      </c>
      <c r="F56" s="62">
        <f>'Приложение 4'!G81</f>
        <v>0</v>
      </c>
      <c r="G56" s="62">
        <f>'Приложение 4'!H81</f>
        <v>0</v>
      </c>
      <c r="H56" s="62">
        <f>'Приложение 4'!I81</f>
        <v>0</v>
      </c>
      <c r="I56" s="62">
        <f>'Приложение 4'!J81</f>
        <v>0</v>
      </c>
      <c r="J56" s="62">
        <f>'Приложение 4'!K81</f>
        <v>0</v>
      </c>
      <c r="K56" s="121"/>
    </row>
    <row r="57" spans="1:11" ht="45" x14ac:dyDescent="0.2">
      <c r="A57" s="113"/>
      <c r="B57" s="119"/>
      <c r="C57" s="61" t="s">
        <v>82</v>
      </c>
      <c r="D57" s="60" t="s">
        <v>83</v>
      </c>
      <c r="E57" s="62">
        <f>'Приложение 4'!F82</f>
        <v>211960.74299999999</v>
      </c>
      <c r="F57" s="62">
        <f>'Приложение 4'!G82</f>
        <v>210060.7</v>
      </c>
      <c r="G57" s="62">
        <f>'Приложение 4'!H82</f>
        <v>210060.7</v>
      </c>
      <c r="H57" s="62">
        <f>'Приложение 4'!I82</f>
        <v>210060.7</v>
      </c>
      <c r="I57" s="62">
        <f>'Приложение 4'!J82</f>
        <v>0</v>
      </c>
      <c r="J57" s="62">
        <f>'Приложение 4'!K82</f>
        <v>0</v>
      </c>
      <c r="K57" s="121"/>
    </row>
    <row r="58" spans="1:11" x14ac:dyDescent="0.2">
      <c r="A58" s="113" t="s">
        <v>84</v>
      </c>
      <c r="B58" s="119" t="s">
        <v>161</v>
      </c>
      <c r="C58" s="61" t="s">
        <v>28</v>
      </c>
      <c r="D58" s="65"/>
      <c r="E58" s="62">
        <f>SUM(E59:E60)</f>
        <v>0</v>
      </c>
      <c r="F58" s="62">
        <f t="shared" ref="F58:J58" si="9">SUM(F59:F60)</f>
        <v>0</v>
      </c>
      <c r="G58" s="62">
        <f t="shared" si="9"/>
        <v>0</v>
      </c>
      <c r="H58" s="62">
        <f t="shared" si="9"/>
        <v>0</v>
      </c>
      <c r="I58" s="62">
        <f t="shared" si="9"/>
        <v>0</v>
      </c>
      <c r="J58" s="62">
        <f t="shared" si="9"/>
        <v>0</v>
      </c>
      <c r="K58" s="120"/>
    </row>
    <row r="59" spans="1:11" ht="45" x14ac:dyDescent="0.2">
      <c r="A59" s="113"/>
      <c r="B59" s="119"/>
      <c r="C59" s="61" t="s">
        <v>17</v>
      </c>
      <c r="D59" s="60" t="s">
        <v>81</v>
      </c>
      <c r="E59" s="62">
        <f>'Приложение 4'!F84</f>
        <v>0</v>
      </c>
      <c r="F59" s="62">
        <f>'Приложение 4'!G84</f>
        <v>0</v>
      </c>
      <c r="G59" s="62">
        <f>'Приложение 4'!H84</f>
        <v>0</v>
      </c>
      <c r="H59" s="62">
        <f>'Приложение 4'!I84</f>
        <v>0</v>
      </c>
      <c r="I59" s="62">
        <f>'Приложение 4'!J84</f>
        <v>0</v>
      </c>
      <c r="J59" s="62">
        <f>'Приложение 4'!K84</f>
        <v>0</v>
      </c>
      <c r="K59" s="121"/>
    </row>
    <row r="60" spans="1:11" ht="45" x14ac:dyDescent="0.2">
      <c r="A60" s="113"/>
      <c r="B60" s="119"/>
      <c r="C60" s="61" t="s">
        <v>82</v>
      </c>
      <c r="D60" s="60" t="s">
        <v>83</v>
      </c>
      <c r="E60" s="62">
        <f>'Приложение 4'!F85</f>
        <v>0</v>
      </c>
      <c r="F60" s="62">
        <f>'Приложение 4'!G85</f>
        <v>0</v>
      </c>
      <c r="G60" s="62">
        <f>'Приложение 4'!H85</f>
        <v>0</v>
      </c>
      <c r="H60" s="62">
        <f>'Приложение 4'!I85</f>
        <v>0</v>
      </c>
      <c r="I60" s="62">
        <f>'Приложение 4'!J85</f>
        <v>0</v>
      </c>
      <c r="J60" s="62">
        <f>'Приложение 4'!K85</f>
        <v>0</v>
      </c>
      <c r="K60" s="121"/>
    </row>
    <row r="62" spans="1:11" x14ac:dyDescent="0.2">
      <c r="E62" s="64"/>
    </row>
  </sheetData>
  <mergeCells count="59">
    <mergeCell ref="A55:A57"/>
    <mergeCell ref="B55:B57"/>
    <mergeCell ref="K55:K57"/>
    <mergeCell ref="A58:A60"/>
    <mergeCell ref="B58:B60"/>
    <mergeCell ref="K58:K60"/>
    <mergeCell ref="B51:K51"/>
    <mergeCell ref="A53:A54"/>
    <mergeCell ref="B53:B54"/>
    <mergeCell ref="C53:C54"/>
    <mergeCell ref="D53:D54"/>
    <mergeCell ref="E53:J53"/>
    <mergeCell ref="K53:K54"/>
    <mergeCell ref="B6:K6"/>
    <mergeCell ref="B8:K8"/>
    <mergeCell ref="A10:A11"/>
    <mergeCell ref="B10:B11"/>
    <mergeCell ref="C10:C11"/>
    <mergeCell ref="D10:D11"/>
    <mergeCell ref="E10:J10"/>
    <mergeCell ref="K10:K11"/>
    <mergeCell ref="A12:A14"/>
    <mergeCell ref="B12:B14"/>
    <mergeCell ref="K12:K14"/>
    <mergeCell ref="A15:A17"/>
    <mergeCell ref="B15:B17"/>
    <mergeCell ref="K15:K17"/>
    <mergeCell ref="B19:K19"/>
    <mergeCell ref="A21:A22"/>
    <mergeCell ref="B21:B22"/>
    <mergeCell ref="C21:C22"/>
    <mergeCell ref="D21:D22"/>
    <mergeCell ref="E21:J21"/>
    <mergeCell ref="K21:K22"/>
    <mergeCell ref="B32:B33"/>
    <mergeCell ref="A34:A35"/>
    <mergeCell ref="B34:B35"/>
    <mergeCell ref="A23:A25"/>
    <mergeCell ref="B23:B25"/>
    <mergeCell ref="A26:A27"/>
    <mergeCell ref="B26:B27"/>
    <mergeCell ref="A28:A29"/>
    <mergeCell ref="B28:B29"/>
    <mergeCell ref="I1:K4"/>
    <mergeCell ref="A44:A47"/>
    <mergeCell ref="B44:B47"/>
    <mergeCell ref="A48:A50"/>
    <mergeCell ref="B48:B50"/>
    <mergeCell ref="A42:A43"/>
    <mergeCell ref="B42:B43"/>
    <mergeCell ref="A36:A37"/>
    <mergeCell ref="B36:B37"/>
    <mergeCell ref="A38:A39"/>
    <mergeCell ref="B38:B39"/>
    <mergeCell ref="A40:A41"/>
    <mergeCell ref="B40:B41"/>
    <mergeCell ref="A30:A31"/>
    <mergeCell ref="B30:B31"/>
    <mergeCell ref="A32:A33"/>
  </mergeCells>
  <pageMargins left="0.78740157480314954" right="0.39370078740157477" top="0.19685039370078738" bottom="0.19685039370078738" header="0.11811023622047245" footer="0.11811023622047245"/>
  <pageSetup paperSize="9" scale="86" firstPageNumber="2147483647" fitToHeight="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topLeftCell="B1" zoomScale="130" workbookViewId="0">
      <selection activeCell="B1" sqref="A1:M98"/>
    </sheetView>
  </sheetViews>
  <sheetFormatPr defaultColWidth="9.140625" defaultRowHeight="11.25" x14ac:dyDescent="0.2"/>
  <cols>
    <col min="1" max="1" width="5.85546875" style="6" customWidth="1"/>
    <col min="2" max="2" width="44.7109375" style="6" customWidth="1"/>
    <col min="3" max="3" width="8.42578125" style="6" customWidth="1"/>
    <col min="4" max="4" width="15.85546875" style="6" customWidth="1"/>
    <col min="5" max="5" width="11.28515625" style="5" customWidth="1"/>
    <col min="6" max="6" width="9.42578125" style="5" customWidth="1"/>
    <col min="7" max="7" width="8.85546875" style="66" customWidth="1"/>
    <col min="8" max="8" width="9" style="5" customWidth="1"/>
    <col min="9" max="9" width="9.42578125" style="5" customWidth="1"/>
    <col min="10" max="10" width="9.7109375" style="5" customWidth="1"/>
    <col min="11" max="11" width="8.7109375" style="5" customWidth="1"/>
    <col min="12" max="12" width="10.7109375" style="6" customWidth="1"/>
    <col min="13" max="13" width="36.28515625" style="6" customWidth="1"/>
    <col min="14" max="16384" width="9.140625" style="6"/>
  </cols>
  <sheetData>
    <row r="1" spans="1:13" x14ac:dyDescent="0.2">
      <c r="K1" s="123" t="s">
        <v>167</v>
      </c>
      <c r="L1" s="124"/>
      <c r="M1" s="124"/>
    </row>
    <row r="2" spans="1:13" x14ac:dyDescent="0.2">
      <c r="K2" s="124"/>
      <c r="L2" s="124"/>
      <c r="M2" s="124"/>
    </row>
    <row r="3" spans="1:13" x14ac:dyDescent="0.2">
      <c r="K3" s="124"/>
      <c r="L3" s="124"/>
      <c r="M3" s="124"/>
    </row>
    <row r="4" spans="1:13" ht="16.899999999999999" customHeight="1" x14ac:dyDescent="0.2">
      <c r="D4" s="25" t="s">
        <v>109</v>
      </c>
      <c r="K4" s="18"/>
      <c r="L4" s="25"/>
      <c r="M4" s="25"/>
    </row>
    <row r="5" spans="1:13" s="26" customFormat="1" x14ac:dyDescent="0.2">
      <c r="A5" s="149" t="s">
        <v>110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9"/>
    </row>
    <row r="6" spans="1:13" s="26" customFormat="1" x14ac:dyDescent="0.2">
      <c r="G6" s="67"/>
    </row>
    <row r="7" spans="1:13" x14ac:dyDescent="0.2">
      <c r="A7" s="150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2"/>
      <c r="M7" s="152"/>
    </row>
    <row r="8" spans="1:13" ht="44.25" customHeight="1" x14ac:dyDescent="0.2">
      <c r="A8" s="131" t="s">
        <v>111</v>
      </c>
      <c r="B8" s="153" t="s">
        <v>112</v>
      </c>
      <c r="C8" s="8" t="s">
        <v>113</v>
      </c>
      <c r="D8" s="127" t="s">
        <v>114</v>
      </c>
      <c r="E8" s="131" t="s">
        <v>146</v>
      </c>
      <c r="F8" s="27" t="s">
        <v>15</v>
      </c>
      <c r="G8" s="131" t="s">
        <v>115</v>
      </c>
      <c r="H8" s="131"/>
      <c r="I8" s="131"/>
      <c r="J8" s="131"/>
      <c r="K8" s="131"/>
      <c r="L8" s="127" t="s">
        <v>116</v>
      </c>
      <c r="M8" s="131" t="s">
        <v>117</v>
      </c>
    </row>
    <row r="9" spans="1:13" ht="18.75" customHeight="1" x14ac:dyDescent="0.2">
      <c r="A9" s="131"/>
      <c r="B9" s="141"/>
      <c r="C9" s="8" t="s">
        <v>118</v>
      </c>
      <c r="D9" s="127"/>
      <c r="E9" s="131"/>
      <c r="F9" s="27" t="s">
        <v>119</v>
      </c>
      <c r="G9" s="68" t="s">
        <v>26</v>
      </c>
      <c r="H9" s="8" t="s">
        <v>27</v>
      </c>
      <c r="I9" s="8" t="s">
        <v>143</v>
      </c>
      <c r="J9" s="8" t="s">
        <v>144</v>
      </c>
      <c r="K9" s="8" t="s">
        <v>145</v>
      </c>
      <c r="L9" s="127"/>
      <c r="M9" s="131"/>
    </row>
    <row r="10" spans="1:13" x14ac:dyDescent="0.2">
      <c r="A10" s="27">
        <v>1</v>
      </c>
      <c r="B10" s="27">
        <v>2</v>
      </c>
      <c r="C10" s="8">
        <v>3</v>
      </c>
      <c r="D10" s="8">
        <v>4</v>
      </c>
      <c r="E10" s="8">
        <v>5</v>
      </c>
      <c r="F10" s="27">
        <v>6</v>
      </c>
      <c r="G10" s="69">
        <v>7</v>
      </c>
      <c r="H10" s="27">
        <v>8</v>
      </c>
      <c r="I10" s="27">
        <v>9</v>
      </c>
      <c r="J10" s="27">
        <v>10</v>
      </c>
      <c r="K10" s="27">
        <v>11</v>
      </c>
      <c r="L10" s="8">
        <v>12</v>
      </c>
      <c r="M10" s="8">
        <v>13</v>
      </c>
    </row>
    <row r="11" spans="1:13" ht="33" customHeight="1" x14ac:dyDescent="0.2">
      <c r="B11" s="128" t="s">
        <v>150</v>
      </c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30"/>
    </row>
    <row r="12" spans="1:13" ht="13.15" customHeight="1" x14ac:dyDescent="0.2">
      <c r="A12" s="131" t="s">
        <v>120</v>
      </c>
      <c r="B12" s="132" t="s">
        <v>154</v>
      </c>
      <c r="C12" s="131" t="s">
        <v>147</v>
      </c>
      <c r="D12" s="21" t="s">
        <v>28</v>
      </c>
      <c r="E12" s="28">
        <f t="shared" ref="E12" si="0">SUM(E13:E14)</f>
        <v>0</v>
      </c>
      <c r="F12" s="28">
        <f t="shared" ref="F12:F20" si="1">SUM(G12:K12)</f>
        <v>0</v>
      </c>
      <c r="G12" s="70">
        <f t="shared" ref="G12:K12" si="2">SUM(G13:G14)</f>
        <v>0</v>
      </c>
      <c r="H12" s="28">
        <f t="shared" si="2"/>
        <v>0</v>
      </c>
      <c r="I12" s="28">
        <f t="shared" si="2"/>
        <v>0</v>
      </c>
      <c r="J12" s="28">
        <f t="shared" si="2"/>
        <v>0</v>
      </c>
      <c r="K12" s="28">
        <f t="shared" si="2"/>
        <v>0</v>
      </c>
      <c r="L12" s="131" t="s">
        <v>121</v>
      </c>
      <c r="M12" s="132" t="s">
        <v>176</v>
      </c>
    </row>
    <row r="13" spans="1:13" ht="22.5" x14ac:dyDescent="0.2">
      <c r="A13" s="131"/>
      <c r="B13" s="132"/>
      <c r="C13" s="131"/>
      <c r="D13" s="21" t="s">
        <v>17</v>
      </c>
      <c r="E13" s="28">
        <f>SUM(E16)</f>
        <v>0</v>
      </c>
      <c r="F13" s="28">
        <f t="shared" si="1"/>
        <v>0</v>
      </c>
      <c r="G13" s="70">
        <f>SUM(G16)</f>
        <v>0</v>
      </c>
      <c r="H13" s="28">
        <f t="shared" ref="H13:K13" si="3">SUM(H16)</f>
        <v>0</v>
      </c>
      <c r="I13" s="28">
        <f t="shared" si="3"/>
        <v>0</v>
      </c>
      <c r="J13" s="28">
        <f t="shared" si="3"/>
        <v>0</v>
      </c>
      <c r="K13" s="28">
        <f t="shared" si="3"/>
        <v>0</v>
      </c>
      <c r="L13" s="131"/>
      <c r="M13" s="132"/>
    </row>
    <row r="14" spans="1:13" ht="105.75" customHeight="1" x14ac:dyDescent="0.2">
      <c r="A14" s="131"/>
      <c r="B14" s="132"/>
      <c r="C14" s="131"/>
      <c r="D14" s="21" t="s">
        <v>82</v>
      </c>
      <c r="E14" s="28">
        <f>SUM(E17)</f>
        <v>0</v>
      </c>
      <c r="F14" s="28">
        <f t="shared" si="1"/>
        <v>0</v>
      </c>
      <c r="G14" s="70">
        <f>SUM(G17)</f>
        <v>0</v>
      </c>
      <c r="H14" s="28">
        <f t="shared" ref="H14:K14" si="4">SUM(H17)</f>
        <v>0</v>
      </c>
      <c r="I14" s="28">
        <f t="shared" si="4"/>
        <v>0</v>
      </c>
      <c r="J14" s="28">
        <f t="shared" si="4"/>
        <v>0</v>
      </c>
      <c r="K14" s="28">
        <f t="shared" si="4"/>
        <v>0</v>
      </c>
      <c r="L14" s="131"/>
      <c r="M14" s="132"/>
    </row>
    <row r="15" spans="1:13" ht="13.15" customHeight="1" x14ac:dyDescent="0.2">
      <c r="A15" s="131" t="s">
        <v>80</v>
      </c>
      <c r="B15" s="132" t="s">
        <v>155</v>
      </c>
      <c r="C15" s="131" t="s">
        <v>147</v>
      </c>
      <c r="D15" s="21" t="s">
        <v>28</v>
      </c>
      <c r="E15" s="28">
        <f t="shared" ref="E15" si="5">SUM(E16:E17)</f>
        <v>0</v>
      </c>
      <c r="F15" s="28">
        <f t="shared" si="1"/>
        <v>0</v>
      </c>
      <c r="G15" s="70">
        <f>SUM(G16:G17)</f>
        <v>0</v>
      </c>
      <c r="H15" s="28">
        <f t="shared" ref="H15:K15" si="6">SUM(H16:H17)</f>
        <v>0</v>
      </c>
      <c r="I15" s="28">
        <f t="shared" si="6"/>
        <v>0</v>
      </c>
      <c r="J15" s="28">
        <f t="shared" si="6"/>
        <v>0</v>
      </c>
      <c r="K15" s="28">
        <f t="shared" si="6"/>
        <v>0</v>
      </c>
      <c r="L15" s="131" t="s">
        <v>121</v>
      </c>
      <c r="M15" s="132"/>
    </row>
    <row r="16" spans="1:13" ht="22.5" x14ac:dyDescent="0.2">
      <c r="A16" s="131"/>
      <c r="B16" s="132"/>
      <c r="C16" s="131"/>
      <c r="D16" s="21" t="s">
        <v>17</v>
      </c>
      <c r="E16" s="28">
        <v>0</v>
      </c>
      <c r="F16" s="28">
        <v>0</v>
      </c>
      <c r="G16" s="70">
        <v>0</v>
      </c>
      <c r="H16" s="28">
        <v>0</v>
      </c>
      <c r="I16" s="28">
        <v>0</v>
      </c>
      <c r="J16" s="28">
        <v>0</v>
      </c>
      <c r="K16" s="28">
        <v>0</v>
      </c>
      <c r="L16" s="131"/>
      <c r="M16" s="132"/>
    </row>
    <row r="17" spans="1:13" ht="22.5" x14ac:dyDescent="0.2">
      <c r="A17" s="131"/>
      <c r="B17" s="132"/>
      <c r="C17" s="131"/>
      <c r="D17" s="21" t="s">
        <v>82</v>
      </c>
      <c r="E17" s="28">
        <v>0</v>
      </c>
      <c r="F17" s="28">
        <f t="shared" si="1"/>
        <v>0</v>
      </c>
      <c r="G17" s="70">
        <v>0</v>
      </c>
      <c r="H17" s="28">
        <v>0</v>
      </c>
      <c r="I17" s="28">
        <v>0</v>
      </c>
      <c r="J17" s="28">
        <v>0</v>
      </c>
      <c r="K17" s="28">
        <v>0</v>
      </c>
      <c r="L17" s="131"/>
      <c r="M17" s="132"/>
    </row>
    <row r="18" spans="1:13" ht="13.15" customHeight="1" x14ac:dyDescent="0.2">
      <c r="A18" s="131" t="s">
        <v>122</v>
      </c>
      <c r="B18" s="132" t="s">
        <v>156</v>
      </c>
      <c r="C18" s="131" t="s">
        <v>147</v>
      </c>
      <c r="D18" s="21" t="s">
        <v>28</v>
      </c>
      <c r="E18" s="28">
        <f>SUM(E19:E20)</f>
        <v>293</v>
      </c>
      <c r="F18" s="28">
        <f t="shared" si="1"/>
        <v>2397</v>
      </c>
      <c r="G18" s="70">
        <f t="shared" ref="G18:K18" si="7">SUM(G19:G20)</f>
        <v>799</v>
      </c>
      <c r="H18" s="28">
        <f t="shared" si="7"/>
        <v>799</v>
      </c>
      <c r="I18" s="28">
        <f t="shared" si="7"/>
        <v>799</v>
      </c>
      <c r="J18" s="28">
        <f t="shared" si="7"/>
        <v>0</v>
      </c>
      <c r="K18" s="28">
        <f t="shared" si="7"/>
        <v>0</v>
      </c>
      <c r="L18" s="131" t="s">
        <v>121</v>
      </c>
      <c r="M18" s="147" t="s">
        <v>170</v>
      </c>
    </row>
    <row r="19" spans="1:13" ht="22.5" x14ac:dyDescent="0.2">
      <c r="A19" s="131"/>
      <c r="B19" s="132"/>
      <c r="C19" s="131"/>
      <c r="D19" s="21" t="s">
        <v>17</v>
      </c>
      <c r="E19" s="28">
        <f>SUM(E22)</f>
        <v>187</v>
      </c>
      <c r="F19" s="28">
        <f t="shared" si="1"/>
        <v>1569</v>
      </c>
      <c r="G19" s="70">
        <f>SUM(G22)</f>
        <v>523</v>
      </c>
      <c r="H19" s="28">
        <f>SUM(H22)</f>
        <v>523</v>
      </c>
      <c r="I19" s="28">
        <f t="shared" ref="I19:K19" si="8">SUM(I22)</f>
        <v>523</v>
      </c>
      <c r="J19" s="28">
        <f t="shared" si="8"/>
        <v>0</v>
      </c>
      <c r="K19" s="28">
        <f t="shared" si="8"/>
        <v>0</v>
      </c>
      <c r="L19" s="131"/>
      <c r="M19" s="148"/>
    </row>
    <row r="20" spans="1:13" ht="22.5" x14ac:dyDescent="0.2">
      <c r="A20" s="131"/>
      <c r="B20" s="132"/>
      <c r="C20" s="131"/>
      <c r="D20" s="21" t="s">
        <v>82</v>
      </c>
      <c r="E20" s="28">
        <f>SUM(E23)</f>
        <v>106</v>
      </c>
      <c r="F20" s="28">
        <f t="shared" si="1"/>
        <v>828</v>
      </c>
      <c r="G20" s="70">
        <f>SUM(G23)</f>
        <v>276</v>
      </c>
      <c r="H20" s="28">
        <f t="shared" ref="H20:K20" si="9">SUM(H23)</f>
        <v>276</v>
      </c>
      <c r="I20" s="28">
        <f t="shared" si="9"/>
        <v>276</v>
      </c>
      <c r="J20" s="28">
        <f t="shared" si="9"/>
        <v>0</v>
      </c>
      <c r="K20" s="28">
        <f t="shared" si="9"/>
        <v>0</v>
      </c>
      <c r="L20" s="131"/>
      <c r="M20" s="148"/>
    </row>
    <row r="21" spans="1:13" ht="13.15" customHeight="1" x14ac:dyDescent="0.2">
      <c r="A21" s="131" t="s">
        <v>85</v>
      </c>
      <c r="B21" s="132" t="s">
        <v>157</v>
      </c>
      <c r="C21" s="131" t="s">
        <v>147</v>
      </c>
      <c r="D21" s="21" t="s">
        <v>28</v>
      </c>
      <c r="E21" s="28">
        <f t="shared" ref="E21" si="10">SUM(E22:E23)</f>
        <v>293</v>
      </c>
      <c r="F21" s="28">
        <f>SUM(G21:K21)</f>
        <v>2397</v>
      </c>
      <c r="G21" s="70">
        <f>SUM(G22:G23)</f>
        <v>799</v>
      </c>
      <c r="H21" s="28">
        <f>SUM(H22:H23)</f>
        <v>799</v>
      </c>
      <c r="I21" s="28">
        <f>SUM(I22:I23)</f>
        <v>799</v>
      </c>
      <c r="J21" s="28">
        <f>SUM(J22:J23)</f>
        <v>0</v>
      </c>
      <c r="K21" s="28">
        <f>SUM(K22:K23)</f>
        <v>0</v>
      </c>
      <c r="L21" s="131" t="s">
        <v>121</v>
      </c>
      <c r="M21" s="144"/>
    </row>
    <row r="22" spans="1:13" ht="22.5" x14ac:dyDescent="0.2">
      <c r="A22" s="131"/>
      <c r="B22" s="132"/>
      <c r="C22" s="131"/>
      <c r="D22" s="21" t="s">
        <v>17</v>
      </c>
      <c r="E22" s="28">
        <v>187</v>
      </c>
      <c r="F22" s="28">
        <f>SUM(G22:K22)</f>
        <v>1569</v>
      </c>
      <c r="G22" s="70">
        <v>523</v>
      </c>
      <c r="H22" s="28">
        <v>523</v>
      </c>
      <c r="I22" s="28">
        <v>523</v>
      </c>
      <c r="J22" s="28">
        <v>0</v>
      </c>
      <c r="K22" s="28">
        <v>0</v>
      </c>
      <c r="L22" s="131"/>
      <c r="M22" s="144"/>
    </row>
    <row r="23" spans="1:13" ht="50.25" customHeight="1" x14ac:dyDescent="0.2">
      <c r="A23" s="131"/>
      <c r="B23" s="132"/>
      <c r="C23" s="131"/>
      <c r="D23" s="21" t="s">
        <v>82</v>
      </c>
      <c r="E23" s="28">
        <v>106</v>
      </c>
      <c r="F23" s="28">
        <f>SUM(G23:K23)</f>
        <v>828</v>
      </c>
      <c r="G23" s="70">
        <v>276</v>
      </c>
      <c r="H23" s="28">
        <v>276</v>
      </c>
      <c r="I23" s="28">
        <v>276</v>
      </c>
      <c r="J23" s="28">
        <v>0</v>
      </c>
      <c r="K23" s="28">
        <v>0</v>
      </c>
      <c r="L23" s="131"/>
      <c r="M23" s="145"/>
    </row>
    <row r="24" spans="1:13" x14ac:dyDescent="0.2">
      <c r="A24" s="125"/>
      <c r="B24" s="126" t="s">
        <v>124</v>
      </c>
      <c r="C24" s="125"/>
      <c r="D24" s="23" t="s">
        <v>125</v>
      </c>
      <c r="E24" s="29">
        <f>SUM(E25:E28)</f>
        <v>293</v>
      </c>
      <c r="F24" s="30">
        <f t="shared" ref="F24:K24" si="11">SUM(F25:F28)</f>
        <v>2397</v>
      </c>
      <c r="G24" s="71">
        <f t="shared" si="11"/>
        <v>799</v>
      </c>
      <c r="H24" s="29">
        <f t="shared" si="11"/>
        <v>799</v>
      </c>
      <c r="I24" s="29">
        <f t="shared" si="11"/>
        <v>799</v>
      </c>
      <c r="J24" s="29">
        <f t="shared" si="11"/>
        <v>0</v>
      </c>
      <c r="K24" s="29">
        <f t="shared" si="11"/>
        <v>0</v>
      </c>
      <c r="L24" s="127"/>
      <c r="M24" s="125"/>
    </row>
    <row r="25" spans="1:13" ht="22.5" x14ac:dyDescent="0.2">
      <c r="A25" s="125"/>
      <c r="B25" s="126"/>
      <c r="C25" s="125"/>
      <c r="D25" s="23" t="s">
        <v>82</v>
      </c>
      <c r="E25" s="22">
        <f t="shared" ref="E25:K25" si="12">E14+E20</f>
        <v>106</v>
      </c>
      <c r="F25" s="22">
        <f t="shared" si="12"/>
        <v>828</v>
      </c>
      <c r="G25" s="72">
        <f t="shared" si="12"/>
        <v>276</v>
      </c>
      <c r="H25" s="22">
        <f t="shared" si="12"/>
        <v>276</v>
      </c>
      <c r="I25" s="22">
        <f t="shared" si="12"/>
        <v>276</v>
      </c>
      <c r="J25" s="22">
        <f t="shared" si="12"/>
        <v>0</v>
      </c>
      <c r="K25" s="22">
        <f t="shared" si="12"/>
        <v>0</v>
      </c>
      <c r="L25" s="127"/>
      <c r="M25" s="125"/>
    </row>
    <row r="26" spans="1:13" ht="22.5" x14ac:dyDescent="0.2">
      <c r="A26" s="125"/>
      <c r="B26" s="126"/>
      <c r="C26" s="125"/>
      <c r="D26" s="23" t="s">
        <v>17</v>
      </c>
      <c r="E26" s="22">
        <f t="shared" ref="E26:K26" si="13">E19+E13</f>
        <v>187</v>
      </c>
      <c r="F26" s="22">
        <f t="shared" si="13"/>
        <v>1569</v>
      </c>
      <c r="G26" s="72">
        <f t="shared" si="13"/>
        <v>523</v>
      </c>
      <c r="H26" s="22">
        <f t="shared" si="13"/>
        <v>523</v>
      </c>
      <c r="I26" s="22">
        <f t="shared" si="13"/>
        <v>523</v>
      </c>
      <c r="J26" s="22">
        <f t="shared" si="13"/>
        <v>0</v>
      </c>
      <c r="K26" s="22">
        <f t="shared" si="13"/>
        <v>0</v>
      </c>
      <c r="L26" s="127"/>
      <c r="M26" s="125"/>
    </row>
    <row r="27" spans="1:13" ht="33.75" x14ac:dyDescent="0.2">
      <c r="A27" s="125"/>
      <c r="B27" s="126"/>
      <c r="C27" s="125"/>
      <c r="D27" s="23" t="s">
        <v>108</v>
      </c>
      <c r="E27" s="8">
        <v>0</v>
      </c>
      <c r="F27" s="28">
        <f t="shared" ref="F27:F31" si="14">SUM(G27:K27)</f>
        <v>0</v>
      </c>
      <c r="G27" s="68">
        <v>0</v>
      </c>
      <c r="H27" s="8">
        <v>0</v>
      </c>
      <c r="I27" s="8">
        <v>0</v>
      </c>
      <c r="J27" s="8">
        <v>0</v>
      </c>
      <c r="K27" s="8">
        <v>0</v>
      </c>
      <c r="L27" s="127"/>
      <c r="M27" s="125"/>
    </row>
    <row r="28" spans="1:13" ht="22.5" x14ac:dyDescent="0.2">
      <c r="A28" s="125"/>
      <c r="B28" s="126"/>
      <c r="C28" s="125"/>
      <c r="D28" s="23" t="s">
        <v>92</v>
      </c>
      <c r="E28" s="8">
        <v>0</v>
      </c>
      <c r="F28" s="28">
        <f t="shared" si="14"/>
        <v>0</v>
      </c>
      <c r="G28" s="68">
        <v>0</v>
      </c>
      <c r="H28" s="8">
        <v>0</v>
      </c>
      <c r="I28" s="8">
        <v>0</v>
      </c>
      <c r="J28" s="8">
        <v>0</v>
      </c>
      <c r="K28" s="8">
        <v>0</v>
      </c>
      <c r="L28" s="127"/>
      <c r="M28" s="125"/>
    </row>
    <row r="29" spans="1:13" ht="67.150000000000006" customHeight="1" x14ac:dyDescent="0.2">
      <c r="B29" s="128" t="s">
        <v>12</v>
      </c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30"/>
    </row>
    <row r="30" spans="1:13" x14ac:dyDescent="0.2">
      <c r="A30" s="142" t="s">
        <v>120</v>
      </c>
      <c r="B30" s="143" t="s">
        <v>126</v>
      </c>
      <c r="C30" s="127" t="s">
        <v>147</v>
      </c>
      <c r="D30" s="24" t="s">
        <v>91</v>
      </c>
      <c r="E30" s="28">
        <f t="shared" ref="E30:E31" si="15">E33+E36+E38+E40+E42</f>
        <v>15488.6</v>
      </c>
      <c r="F30" s="28">
        <f t="shared" si="14"/>
        <v>48581.599999999999</v>
      </c>
      <c r="G30" s="70">
        <f t="shared" ref="G30:K31" si="16">G33+G36+G38+G40+G42</f>
        <v>15827.6</v>
      </c>
      <c r="H30" s="28">
        <f t="shared" si="16"/>
        <v>16330</v>
      </c>
      <c r="I30" s="28">
        <f t="shared" si="16"/>
        <v>16424</v>
      </c>
      <c r="J30" s="28">
        <f t="shared" si="16"/>
        <v>0</v>
      </c>
      <c r="K30" s="28">
        <f t="shared" si="16"/>
        <v>0</v>
      </c>
      <c r="L30" s="127"/>
      <c r="M30" s="135" t="s">
        <v>171</v>
      </c>
    </row>
    <row r="31" spans="1:13" ht="22.5" x14ac:dyDescent="0.2">
      <c r="A31" s="142"/>
      <c r="B31" s="143"/>
      <c r="C31" s="127"/>
      <c r="D31" s="24" t="s">
        <v>82</v>
      </c>
      <c r="E31" s="22">
        <f t="shared" si="15"/>
        <v>15488.6</v>
      </c>
      <c r="F31" s="22">
        <f t="shared" si="14"/>
        <v>48581.599999999999</v>
      </c>
      <c r="G31" s="72">
        <f t="shared" si="16"/>
        <v>15827.6</v>
      </c>
      <c r="H31" s="22">
        <f t="shared" si="16"/>
        <v>16330</v>
      </c>
      <c r="I31" s="22">
        <f t="shared" si="16"/>
        <v>16424</v>
      </c>
      <c r="J31" s="22">
        <f t="shared" si="16"/>
        <v>0</v>
      </c>
      <c r="K31" s="22">
        <f t="shared" si="16"/>
        <v>0</v>
      </c>
      <c r="L31" s="127"/>
      <c r="M31" s="136"/>
    </row>
    <row r="32" spans="1:13" ht="22.5" x14ac:dyDescent="0.2">
      <c r="A32" s="142"/>
      <c r="B32" s="143"/>
      <c r="C32" s="127"/>
      <c r="D32" s="24" t="s">
        <v>92</v>
      </c>
      <c r="E32" s="22">
        <f t="shared" ref="E32" si="17">E35</f>
        <v>0</v>
      </c>
      <c r="F32" s="22">
        <f t="shared" ref="F32:K32" si="18">F35</f>
        <v>0</v>
      </c>
      <c r="G32" s="72">
        <f t="shared" si="18"/>
        <v>0</v>
      </c>
      <c r="H32" s="22">
        <f t="shared" si="18"/>
        <v>0</v>
      </c>
      <c r="I32" s="22">
        <f t="shared" si="18"/>
        <v>0</v>
      </c>
      <c r="J32" s="22">
        <f t="shared" si="18"/>
        <v>0</v>
      </c>
      <c r="K32" s="22">
        <f t="shared" si="18"/>
        <v>0</v>
      </c>
      <c r="L32" s="127"/>
      <c r="M32" s="136"/>
    </row>
    <row r="33" spans="1:13" ht="13.15" customHeight="1" x14ac:dyDescent="0.2">
      <c r="A33" s="142" t="s">
        <v>80</v>
      </c>
      <c r="B33" s="146" t="s">
        <v>90</v>
      </c>
      <c r="C33" s="127" t="s">
        <v>147</v>
      </c>
      <c r="D33" s="24" t="s">
        <v>91</v>
      </c>
      <c r="E33" s="22">
        <f t="shared" ref="E33" si="19">SUM(E34:E35)</f>
        <v>0</v>
      </c>
      <c r="F33" s="22">
        <f t="shared" ref="F33:F37" si="20">SUM(G33:K33)</f>
        <v>0</v>
      </c>
      <c r="G33" s="72">
        <f>SUM(G34:G35)</f>
        <v>0</v>
      </c>
      <c r="H33" s="22">
        <f t="shared" ref="H33:K33" si="21">SUM(H34:H35)</f>
        <v>0</v>
      </c>
      <c r="I33" s="22">
        <f t="shared" si="21"/>
        <v>0</v>
      </c>
      <c r="J33" s="22">
        <f t="shared" si="21"/>
        <v>0</v>
      </c>
      <c r="K33" s="22">
        <f t="shared" si="21"/>
        <v>0</v>
      </c>
      <c r="L33" s="127" t="s">
        <v>127</v>
      </c>
      <c r="M33" s="144"/>
    </row>
    <row r="34" spans="1:13" ht="22.5" x14ac:dyDescent="0.2">
      <c r="A34" s="142"/>
      <c r="B34" s="146"/>
      <c r="C34" s="127"/>
      <c r="D34" s="24" t="s">
        <v>82</v>
      </c>
      <c r="E34" s="22">
        <v>0</v>
      </c>
      <c r="F34" s="22">
        <f t="shared" si="20"/>
        <v>0</v>
      </c>
      <c r="G34" s="72">
        <v>0</v>
      </c>
      <c r="H34" s="22">
        <v>0</v>
      </c>
      <c r="I34" s="22">
        <v>0</v>
      </c>
      <c r="J34" s="22">
        <v>0</v>
      </c>
      <c r="K34" s="22">
        <v>0</v>
      </c>
      <c r="L34" s="127"/>
      <c r="M34" s="144"/>
    </row>
    <row r="35" spans="1:13" ht="22.5" x14ac:dyDescent="0.2">
      <c r="A35" s="142"/>
      <c r="B35" s="146"/>
      <c r="C35" s="127"/>
      <c r="D35" s="24" t="s">
        <v>92</v>
      </c>
      <c r="E35" s="22">
        <v>0</v>
      </c>
      <c r="F35" s="22">
        <f t="shared" si="20"/>
        <v>0</v>
      </c>
      <c r="G35" s="72">
        <v>0</v>
      </c>
      <c r="H35" s="22">
        <v>0</v>
      </c>
      <c r="I35" s="22">
        <v>0</v>
      </c>
      <c r="J35" s="22">
        <v>0</v>
      </c>
      <c r="K35" s="22">
        <v>0</v>
      </c>
      <c r="L35" s="127"/>
      <c r="M35" s="144"/>
    </row>
    <row r="36" spans="1:13" ht="40.15" customHeight="1" x14ac:dyDescent="0.2">
      <c r="A36" s="142" t="s">
        <v>84</v>
      </c>
      <c r="B36" s="146" t="s">
        <v>93</v>
      </c>
      <c r="C36" s="127" t="s">
        <v>147</v>
      </c>
      <c r="D36" s="24" t="s">
        <v>91</v>
      </c>
      <c r="E36" s="22">
        <f t="shared" ref="E36" si="22">SUM(E37)</f>
        <v>3763</v>
      </c>
      <c r="F36" s="22">
        <f t="shared" si="20"/>
        <v>14494</v>
      </c>
      <c r="G36" s="72">
        <f>SUM(G37)</f>
        <v>4600</v>
      </c>
      <c r="H36" s="22">
        <f t="shared" ref="H36:K36" si="23">SUM(H37)</f>
        <v>4900</v>
      </c>
      <c r="I36" s="22">
        <f t="shared" si="23"/>
        <v>4994</v>
      </c>
      <c r="J36" s="22">
        <f t="shared" si="23"/>
        <v>0</v>
      </c>
      <c r="K36" s="22">
        <f t="shared" si="23"/>
        <v>0</v>
      </c>
      <c r="L36" s="127" t="s">
        <v>128</v>
      </c>
      <c r="M36" s="144"/>
    </row>
    <row r="37" spans="1:13" ht="22.5" x14ac:dyDescent="0.2">
      <c r="A37" s="142"/>
      <c r="B37" s="146"/>
      <c r="C37" s="127"/>
      <c r="D37" s="24" t="s">
        <v>82</v>
      </c>
      <c r="E37" s="22">
        <f>4807-544-500</f>
        <v>3763</v>
      </c>
      <c r="F37" s="22">
        <f t="shared" si="20"/>
        <v>14494</v>
      </c>
      <c r="G37" s="72">
        <v>4600</v>
      </c>
      <c r="H37" s="22">
        <v>4900</v>
      </c>
      <c r="I37" s="22">
        <v>4994</v>
      </c>
      <c r="J37" s="22">
        <v>0</v>
      </c>
      <c r="K37" s="22">
        <v>0</v>
      </c>
      <c r="L37" s="127"/>
      <c r="M37" s="144"/>
    </row>
    <row r="38" spans="1:13" ht="33" customHeight="1" x14ac:dyDescent="0.2">
      <c r="A38" s="142" t="s">
        <v>94</v>
      </c>
      <c r="B38" s="143" t="s">
        <v>95</v>
      </c>
      <c r="C38" s="127" t="s">
        <v>147</v>
      </c>
      <c r="D38" s="24" t="s">
        <v>91</v>
      </c>
      <c r="E38" s="22">
        <f t="shared" ref="E38" si="24">SUM(E39)</f>
        <v>0</v>
      </c>
      <c r="F38" s="22">
        <f t="shared" ref="F38:K42" si="25">SUM(F39)</f>
        <v>0</v>
      </c>
      <c r="G38" s="72">
        <f t="shared" si="25"/>
        <v>0</v>
      </c>
      <c r="H38" s="22">
        <f t="shared" si="25"/>
        <v>0</v>
      </c>
      <c r="I38" s="22">
        <f t="shared" si="25"/>
        <v>0</v>
      </c>
      <c r="J38" s="22">
        <f t="shared" si="25"/>
        <v>0</v>
      </c>
      <c r="K38" s="22">
        <f t="shared" si="25"/>
        <v>0</v>
      </c>
      <c r="L38" s="127" t="s">
        <v>128</v>
      </c>
      <c r="M38" s="144"/>
    </row>
    <row r="39" spans="1:13" ht="55.5" customHeight="1" x14ac:dyDescent="0.2">
      <c r="A39" s="142"/>
      <c r="B39" s="143"/>
      <c r="C39" s="127"/>
      <c r="D39" s="24" t="s">
        <v>82</v>
      </c>
      <c r="E39" s="22">
        <v>0</v>
      </c>
      <c r="F39" s="22">
        <f t="shared" ref="F39:F43" si="26">SUM(G39:K39)</f>
        <v>0</v>
      </c>
      <c r="G39" s="72">
        <v>0</v>
      </c>
      <c r="H39" s="22">
        <v>0</v>
      </c>
      <c r="I39" s="22">
        <v>0</v>
      </c>
      <c r="J39" s="22">
        <v>0</v>
      </c>
      <c r="K39" s="22">
        <v>0</v>
      </c>
      <c r="L39" s="127"/>
      <c r="M39" s="144"/>
    </row>
    <row r="40" spans="1:13" ht="31.15" customHeight="1" x14ac:dyDescent="0.2">
      <c r="A40" s="142" t="s">
        <v>96</v>
      </c>
      <c r="B40" s="146" t="s">
        <v>97</v>
      </c>
      <c r="C40" s="127" t="s">
        <v>147</v>
      </c>
      <c r="D40" s="24" t="s">
        <v>91</v>
      </c>
      <c r="E40" s="22">
        <f t="shared" ref="E40:E42" si="27">SUM(E41)</f>
        <v>11725.6</v>
      </c>
      <c r="F40" s="22">
        <f t="shared" si="25"/>
        <v>34087.599999999999</v>
      </c>
      <c r="G40" s="72">
        <f t="shared" ref="G40:K42" si="28">SUM(G41)</f>
        <v>11227.6</v>
      </c>
      <c r="H40" s="22">
        <f t="shared" si="28"/>
        <v>11430</v>
      </c>
      <c r="I40" s="22">
        <f t="shared" si="28"/>
        <v>11430</v>
      </c>
      <c r="J40" s="22">
        <f t="shared" si="28"/>
        <v>0</v>
      </c>
      <c r="K40" s="22">
        <f t="shared" si="28"/>
        <v>0</v>
      </c>
      <c r="L40" s="127" t="s">
        <v>128</v>
      </c>
      <c r="M40" s="144"/>
    </row>
    <row r="41" spans="1:13" ht="33" customHeight="1" x14ac:dyDescent="0.2">
      <c r="A41" s="142"/>
      <c r="B41" s="146"/>
      <c r="C41" s="127"/>
      <c r="D41" s="24" t="s">
        <v>82</v>
      </c>
      <c r="E41" s="22">
        <f>10730.6+495+500</f>
        <v>11725.6</v>
      </c>
      <c r="F41" s="22">
        <f>SUM(G41:K41)</f>
        <v>34087.599999999999</v>
      </c>
      <c r="G41" s="72">
        <v>11227.6</v>
      </c>
      <c r="H41" s="22">
        <v>11430</v>
      </c>
      <c r="I41" s="22">
        <v>11430</v>
      </c>
      <c r="J41" s="22">
        <v>0</v>
      </c>
      <c r="K41" s="22">
        <v>0</v>
      </c>
      <c r="L41" s="127"/>
      <c r="M41" s="144"/>
    </row>
    <row r="42" spans="1:13" ht="31.15" customHeight="1" x14ac:dyDescent="0.2">
      <c r="A42" s="142" t="s">
        <v>98</v>
      </c>
      <c r="B42" s="146" t="s">
        <v>99</v>
      </c>
      <c r="C42" s="127" t="s">
        <v>147</v>
      </c>
      <c r="D42" s="24" t="s">
        <v>91</v>
      </c>
      <c r="E42" s="22">
        <f t="shared" si="27"/>
        <v>0</v>
      </c>
      <c r="F42" s="22">
        <f t="shared" si="25"/>
        <v>0</v>
      </c>
      <c r="G42" s="72">
        <f t="shared" si="28"/>
        <v>0</v>
      </c>
      <c r="H42" s="22">
        <f t="shared" si="28"/>
        <v>0</v>
      </c>
      <c r="I42" s="22">
        <f t="shared" si="28"/>
        <v>0</v>
      </c>
      <c r="J42" s="22">
        <f t="shared" si="28"/>
        <v>0</v>
      </c>
      <c r="K42" s="22">
        <f t="shared" si="28"/>
        <v>0</v>
      </c>
      <c r="L42" s="127" t="s">
        <v>129</v>
      </c>
      <c r="M42" s="144"/>
    </row>
    <row r="43" spans="1:13" ht="57" customHeight="1" x14ac:dyDescent="0.2">
      <c r="A43" s="142"/>
      <c r="B43" s="146"/>
      <c r="C43" s="127"/>
      <c r="D43" s="24" t="s">
        <v>82</v>
      </c>
      <c r="E43" s="22">
        <v>0</v>
      </c>
      <c r="F43" s="22">
        <f t="shared" si="26"/>
        <v>0</v>
      </c>
      <c r="G43" s="72">
        <v>0</v>
      </c>
      <c r="H43" s="22">
        <v>0</v>
      </c>
      <c r="I43" s="22">
        <v>0</v>
      </c>
      <c r="J43" s="22">
        <v>0</v>
      </c>
      <c r="K43" s="22">
        <v>0</v>
      </c>
      <c r="L43" s="127"/>
      <c r="M43" s="145"/>
    </row>
    <row r="44" spans="1:13" x14ac:dyDescent="0.2">
      <c r="A44" s="142" t="s">
        <v>122</v>
      </c>
      <c r="B44" s="146" t="s">
        <v>130</v>
      </c>
      <c r="C44" s="127" t="s">
        <v>147</v>
      </c>
      <c r="D44" s="24" t="s">
        <v>91</v>
      </c>
      <c r="E44" s="22">
        <f t="shared" ref="E44" si="29">E45</f>
        <v>1138.4000000000001</v>
      </c>
      <c r="F44" s="22">
        <f t="shared" ref="F44:K44" si="30">F45</f>
        <v>1755</v>
      </c>
      <c r="G44" s="72">
        <f t="shared" si="30"/>
        <v>585</v>
      </c>
      <c r="H44" s="22">
        <f t="shared" si="30"/>
        <v>585</v>
      </c>
      <c r="I44" s="22">
        <f t="shared" si="30"/>
        <v>585</v>
      </c>
      <c r="J44" s="22">
        <f t="shared" si="30"/>
        <v>0</v>
      </c>
      <c r="K44" s="22">
        <f t="shared" si="30"/>
        <v>0</v>
      </c>
      <c r="L44" s="127"/>
      <c r="M44" s="135" t="s">
        <v>172</v>
      </c>
    </row>
    <row r="45" spans="1:13" ht="22.5" x14ac:dyDescent="0.2">
      <c r="A45" s="142"/>
      <c r="B45" s="146"/>
      <c r="C45" s="127"/>
      <c r="D45" s="24" t="s">
        <v>82</v>
      </c>
      <c r="E45" s="22">
        <f t="shared" ref="E45" si="31">E47</f>
        <v>1138.4000000000001</v>
      </c>
      <c r="F45" s="22">
        <f t="shared" ref="F45:I45" si="32">F47</f>
        <v>1755</v>
      </c>
      <c r="G45" s="72">
        <f t="shared" si="32"/>
        <v>585</v>
      </c>
      <c r="H45" s="22">
        <f t="shared" si="32"/>
        <v>585</v>
      </c>
      <c r="I45" s="22">
        <f t="shared" si="32"/>
        <v>585</v>
      </c>
      <c r="J45" s="22">
        <v>0</v>
      </c>
      <c r="K45" s="22">
        <v>0</v>
      </c>
      <c r="L45" s="127"/>
      <c r="M45" s="136"/>
    </row>
    <row r="46" spans="1:13" ht="93.75" customHeight="1" x14ac:dyDescent="0.2">
      <c r="A46" s="142" t="s">
        <v>85</v>
      </c>
      <c r="B46" s="143" t="s">
        <v>100</v>
      </c>
      <c r="C46" s="127" t="s">
        <v>147</v>
      </c>
      <c r="D46" s="24" t="s">
        <v>91</v>
      </c>
      <c r="E46" s="22">
        <f t="shared" ref="E46" si="33">SUM(E47)</f>
        <v>1138.4000000000001</v>
      </c>
      <c r="F46" s="22">
        <f t="shared" ref="F46:K46" si="34">SUM(F47)</f>
        <v>1755</v>
      </c>
      <c r="G46" s="72">
        <f t="shared" si="34"/>
        <v>585</v>
      </c>
      <c r="H46" s="22">
        <f t="shared" si="34"/>
        <v>585</v>
      </c>
      <c r="I46" s="22">
        <f t="shared" si="34"/>
        <v>585</v>
      </c>
      <c r="J46" s="22">
        <f t="shared" si="34"/>
        <v>0</v>
      </c>
      <c r="K46" s="22">
        <f t="shared" si="34"/>
        <v>0</v>
      </c>
      <c r="L46" s="127" t="s">
        <v>131</v>
      </c>
      <c r="M46" s="144"/>
    </row>
    <row r="47" spans="1:13" ht="56.25" customHeight="1" x14ac:dyDescent="0.2">
      <c r="A47" s="142"/>
      <c r="B47" s="143"/>
      <c r="C47" s="127"/>
      <c r="D47" s="24" t="s">
        <v>82</v>
      </c>
      <c r="E47" s="22">
        <f>681.4+457</f>
        <v>1138.4000000000001</v>
      </c>
      <c r="F47" s="22">
        <f>SUM(G47:K47)</f>
        <v>1755</v>
      </c>
      <c r="G47" s="72">
        <v>585</v>
      </c>
      <c r="H47" s="22">
        <v>585</v>
      </c>
      <c r="I47" s="22">
        <v>585</v>
      </c>
      <c r="J47" s="22">
        <v>0</v>
      </c>
      <c r="K47" s="22">
        <v>0</v>
      </c>
      <c r="L47" s="127"/>
      <c r="M47" s="145"/>
    </row>
    <row r="48" spans="1:13" x14ac:dyDescent="0.2">
      <c r="A48" s="142" t="s">
        <v>123</v>
      </c>
      <c r="B48" s="143" t="s">
        <v>132</v>
      </c>
      <c r="C48" s="127" t="s">
        <v>147</v>
      </c>
      <c r="D48" s="24" t="s">
        <v>91</v>
      </c>
      <c r="E48" s="22">
        <f t="shared" ref="E48" si="35">E49</f>
        <v>5937</v>
      </c>
      <c r="F48" s="22">
        <f t="shared" ref="F48:K48" si="36">F49</f>
        <v>26279</v>
      </c>
      <c r="G48" s="72">
        <f t="shared" si="36"/>
        <v>7403</v>
      </c>
      <c r="H48" s="22">
        <f t="shared" si="36"/>
        <v>8580</v>
      </c>
      <c r="I48" s="22">
        <f t="shared" si="36"/>
        <v>10296</v>
      </c>
      <c r="J48" s="22">
        <f t="shared" si="36"/>
        <v>0</v>
      </c>
      <c r="K48" s="22">
        <f t="shared" si="36"/>
        <v>0</v>
      </c>
      <c r="L48" s="127"/>
      <c r="M48" s="135" t="s">
        <v>173</v>
      </c>
    </row>
    <row r="49" spans="1:13" ht="22.5" x14ac:dyDescent="0.2">
      <c r="A49" s="142"/>
      <c r="B49" s="143"/>
      <c r="C49" s="127"/>
      <c r="D49" s="24" t="s">
        <v>82</v>
      </c>
      <c r="E49" s="22">
        <f t="shared" ref="E49" si="37">E51+E53+E55</f>
        <v>5937</v>
      </c>
      <c r="F49" s="22">
        <f>SUM(G49:K49)</f>
        <v>26279</v>
      </c>
      <c r="G49" s="72">
        <f t="shared" ref="G49:K49" si="38">G51+G53+G55</f>
        <v>7403</v>
      </c>
      <c r="H49" s="22">
        <f t="shared" si="38"/>
        <v>8580</v>
      </c>
      <c r="I49" s="22">
        <f t="shared" si="38"/>
        <v>10296</v>
      </c>
      <c r="J49" s="22">
        <f t="shared" si="38"/>
        <v>0</v>
      </c>
      <c r="K49" s="22">
        <f t="shared" si="38"/>
        <v>0</v>
      </c>
      <c r="L49" s="127"/>
      <c r="M49" s="136"/>
    </row>
    <row r="50" spans="1:13" ht="28.9" customHeight="1" x14ac:dyDescent="0.2">
      <c r="A50" s="142" t="s">
        <v>88</v>
      </c>
      <c r="B50" s="143" t="s">
        <v>101</v>
      </c>
      <c r="C50" s="127" t="s">
        <v>147</v>
      </c>
      <c r="D50" s="24" t="s">
        <v>91</v>
      </c>
      <c r="E50" s="22">
        <f t="shared" ref="E50" si="39">E51</f>
        <v>1926</v>
      </c>
      <c r="F50" s="22">
        <f t="shared" ref="F50:K50" si="40">F51</f>
        <v>11173</v>
      </c>
      <c r="G50" s="72">
        <f t="shared" si="40"/>
        <v>3253</v>
      </c>
      <c r="H50" s="22">
        <f t="shared" si="40"/>
        <v>3600</v>
      </c>
      <c r="I50" s="22">
        <f t="shared" si="40"/>
        <v>4320</v>
      </c>
      <c r="J50" s="22">
        <f t="shared" si="40"/>
        <v>0</v>
      </c>
      <c r="K50" s="22">
        <f t="shared" si="40"/>
        <v>0</v>
      </c>
      <c r="L50" s="127" t="s">
        <v>128</v>
      </c>
      <c r="M50" s="144"/>
    </row>
    <row r="51" spans="1:13" ht="37.9" customHeight="1" x14ac:dyDescent="0.2">
      <c r="A51" s="142"/>
      <c r="B51" s="143"/>
      <c r="C51" s="127"/>
      <c r="D51" s="24" t="s">
        <v>82</v>
      </c>
      <c r="E51" s="22">
        <f>1877+49</f>
        <v>1926</v>
      </c>
      <c r="F51" s="22">
        <f>SUM(G50:K50)</f>
        <v>11173</v>
      </c>
      <c r="G51" s="72">
        <v>3253</v>
      </c>
      <c r="H51" s="22">
        <v>3600</v>
      </c>
      <c r="I51" s="22">
        <v>4320</v>
      </c>
      <c r="J51" s="22">
        <v>0</v>
      </c>
      <c r="K51" s="22">
        <v>0</v>
      </c>
      <c r="L51" s="127"/>
      <c r="M51" s="144"/>
    </row>
    <row r="52" spans="1:13" ht="37.15" customHeight="1" x14ac:dyDescent="0.2">
      <c r="A52" s="142" t="s">
        <v>89</v>
      </c>
      <c r="B52" s="143" t="s">
        <v>102</v>
      </c>
      <c r="C52" s="127" t="s">
        <v>147</v>
      </c>
      <c r="D52" s="24" t="s">
        <v>91</v>
      </c>
      <c r="E52" s="22">
        <f t="shared" ref="E52:E56" si="41">SUM(E53)</f>
        <v>0</v>
      </c>
      <c r="F52" s="22">
        <f t="shared" ref="F52:K56" si="42">SUM(F53)</f>
        <v>0</v>
      </c>
      <c r="G52" s="72">
        <f t="shared" si="42"/>
        <v>0</v>
      </c>
      <c r="H52" s="22">
        <f t="shared" si="42"/>
        <v>0</v>
      </c>
      <c r="I52" s="22">
        <f t="shared" si="42"/>
        <v>0</v>
      </c>
      <c r="J52" s="22">
        <f t="shared" si="42"/>
        <v>0</v>
      </c>
      <c r="K52" s="22">
        <f t="shared" si="42"/>
        <v>0</v>
      </c>
      <c r="L52" s="127" t="s">
        <v>128</v>
      </c>
      <c r="M52" s="144"/>
    </row>
    <row r="53" spans="1:13" ht="46.5" customHeight="1" x14ac:dyDescent="0.2">
      <c r="A53" s="142"/>
      <c r="B53" s="143"/>
      <c r="C53" s="127"/>
      <c r="D53" s="24" t="s">
        <v>82</v>
      </c>
      <c r="E53" s="22">
        <v>0</v>
      </c>
      <c r="F53" s="22">
        <f>SUM(G53:K53)</f>
        <v>0</v>
      </c>
      <c r="G53" s="72">
        <v>0</v>
      </c>
      <c r="H53" s="22">
        <v>0</v>
      </c>
      <c r="I53" s="22">
        <v>0</v>
      </c>
      <c r="J53" s="22">
        <v>0</v>
      </c>
      <c r="K53" s="22">
        <v>0</v>
      </c>
      <c r="L53" s="127"/>
      <c r="M53" s="144"/>
    </row>
    <row r="54" spans="1:13" ht="46.15" customHeight="1" x14ac:dyDescent="0.2">
      <c r="A54" s="142" t="s">
        <v>103</v>
      </c>
      <c r="B54" s="143" t="s">
        <v>104</v>
      </c>
      <c r="C54" s="127" t="s">
        <v>147</v>
      </c>
      <c r="D54" s="24" t="s">
        <v>91</v>
      </c>
      <c r="E54" s="22">
        <f t="shared" si="41"/>
        <v>4011</v>
      </c>
      <c r="F54" s="22">
        <f t="shared" si="42"/>
        <v>15106</v>
      </c>
      <c r="G54" s="72">
        <f t="shared" si="42"/>
        <v>4150</v>
      </c>
      <c r="H54" s="22">
        <f t="shared" si="42"/>
        <v>4980</v>
      </c>
      <c r="I54" s="22">
        <f t="shared" si="42"/>
        <v>5976</v>
      </c>
      <c r="J54" s="22">
        <f t="shared" si="42"/>
        <v>0</v>
      </c>
      <c r="K54" s="22">
        <f t="shared" si="42"/>
        <v>0</v>
      </c>
      <c r="L54" s="127" t="s">
        <v>128</v>
      </c>
      <c r="M54" s="144"/>
    </row>
    <row r="55" spans="1:13" ht="22.5" x14ac:dyDescent="0.2">
      <c r="A55" s="142"/>
      <c r="B55" s="143"/>
      <c r="C55" s="127"/>
      <c r="D55" s="24" t="s">
        <v>82</v>
      </c>
      <c r="E55" s="22">
        <f>3961+50</f>
        <v>4011</v>
      </c>
      <c r="F55" s="22">
        <f>SUM(G55:K55)</f>
        <v>15106</v>
      </c>
      <c r="G55" s="72">
        <v>4150</v>
      </c>
      <c r="H55" s="22">
        <v>4980</v>
      </c>
      <c r="I55" s="22">
        <v>5976</v>
      </c>
      <c r="J55" s="22">
        <v>0</v>
      </c>
      <c r="K55" s="22">
        <v>0</v>
      </c>
      <c r="L55" s="127"/>
      <c r="M55" s="145"/>
    </row>
    <row r="56" spans="1:13" x14ac:dyDescent="0.2">
      <c r="A56" s="142" t="s">
        <v>133</v>
      </c>
      <c r="B56" s="143" t="s">
        <v>134</v>
      </c>
      <c r="C56" s="127" t="s">
        <v>147</v>
      </c>
      <c r="D56" s="24" t="s">
        <v>91</v>
      </c>
      <c r="E56" s="22">
        <f t="shared" si="41"/>
        <v>0</v>
      </c>
      <c r="F56" s="22">
        <f t="shared" si="42"/>
        <v>0</v>
      </c>
      <c r="G56" s="72">
        <f t="shared" si="42"/>
        <v>0</v>
      </c>
      <c r="H56" s="22">
        <f t="shared" si="42"/>
        <v>0</v>
      </c>
      <c r="I56" s="22">
        <f t="shared" si="42"/>
        <v>0</v>
      </c>
      <c r="J56" s="22">
        <f t="shared" si="42"/>
        <v>0</v>
      </c>
      <c r="K56" s="22">
        <f t="shared" si="42"/>
        <v>0</v>
      </c>
      <c r="L56" s="127"/>
      <c r="M56" s="135" t="s">
        <v>174</v>
      </c>
    </row>
    <row r="57" spans="1:13" ht="22.5" x14ac:dyDescent="0.2">
      <c r="A57" s="142"/>
      <c r="B57" s="143"/>
      <c r="C57" s="127"/>
      <c r="D57" s="24" t="s">
        <v>82</v>
      </c>
      <c r="E57" s="22">
        <f t="shared" ref="E57" si="43">E58</f>
        <v>0</v>
      </c>
      <c r="F57" s="22">
        <f t="shared" ref="F57:K57" si="44">F58</f>
        <v>0</v>
      </c>
      <c r="G57" s="72">
        <f t="shared" si="44"/>
        <v>0</v>
      </c>
      <c r="H57" s="22">
        <f t="shared" si="44"/>
        <v>0</v>
      </c>
      <c r="I57" s="22">
        <f t="shared" si="44"/>
        <v>0</v>
      </c>
      <c r="J57" s="22">
        <f t="shared" si="44"/>
        <v>0</v>
      </c>
      <c r="K57" s="22">
        <f t="shared" si="44"/>
        <v>0</v>
      </c>
      <c r="L57" s="127"/>
      <c r="M57" s="136"/>
    </row>
    <row r="58" spans="1:13" ht="38.450000000000003" customHeight="1" x14ac:dyDescent="0.2">
      <c r="A58" s="142" t="s">
        <v>105</v>
      </c>
      <c r="B58" s="143" t="s">
        <v>106</v>
      </c>
      <c r="C58" s="127" t="s">
        <v>147</v>
      </c>
      <c r="D58" s="24" t="s">
        <v>91</v>
      </c>
      <c r="E58" s="22">
        <f t="shared" ref="E58" si="45">SUM(E59)</f>
        <v>0</v>
      </c>
      <c r="F58" s="22">
        <f t="shared" ref="F58:K58" si="46">SUM(F59)</f>
        <v>0</v>
      </c>
      <c r="G58" s="72">
        <f t="shared" si="46"/>
        <v>0</v>
      </c>
      <c r="H58" s="22">
        <f t="shared" si="46"/>
        <v>0</v>
      </c>
      <c r="I58" s="22">
        <f t="shared" si="46"/>
        <v>0</v>
      </c>
      <c r="J58" s="22">
        <f t="shared" si="46"/>
        <v>0</v>
      </c>
      <c r="K58" s="22">
        <f t="shared" si="46"/>
        <v>0</v>
      </c>
      <c r="L58" s="127" t="s">
        <v>135</v>
      </c>
      <c r="M58" s="144"/>
    </row>
    <row r="59" spans="1:13" ht="22.5" x14ac:dyDescent="0.2">
      <c r="A59" s="142"/>
      <c r="B59" s="143"/>
      <c r="C59" s="127"/>
      <c r="D59" s="24" t="s">
        <v>82</v>
      </c>
      <c r="E59" s="22">
        <v>0</v>
      </c>
      <c r="F59" s="22">
        <f>SUM(G59:K59)</f>
        <v>0</v>
      </c>
      <c r="G59" s="72">
        <v>0</v>
      </c>
      <c r="H59" s="22">
        <v>0</v>
      </c>
      <c r="I59" s="22">
        <v>0</v>
      </c>
      <c r="J59" s="22">
        <v>0</v>
      </c>
      <c r="K59" s="22">
        <v>0</v>
      </c>
      <c r="L59" s="127"/>
      <c r="M59" s="145"/>
    </row>
    <row r="60" spans="1:13" x14ac:dyDescent="0.2">
      <c r="A60" s="142" t="s">
        <v>136</v>
      </c>
      <c r="B60" s="137" t="s">
        <v>137</v>
      </c>
      <c r="C60" s="127" t="s">
        <v>147</v>
      </c>
      <c r="D60" s="24" t="s">
        <v>91</v>
      </c>
      <c r="E60" s="22">
        <f>SUM(E61:E63)</f>
        <v>647.5</v>
      </c>
      <c r="F60" s="22">
        <f t="shared" ref="F60:K60" si="47">SUM(F61:F63)</f>
        <v>0</v>
      </c>
      <c r="G60" s="72">
        <f t="shared" si="47"/>
        <v>0</v>
      </c>
      <c r="H60" s="22">
        <f t="shared" si="47"/>
        <v>0</v>
      </c>
      <c r="I60" s="22">
        <f t="shared" si="47"/>
        <v>0</v>
      </c>
      <c r="J60" s="22">
        <f t="shared" si="47"/>
        <v>0</v>
      </c>
      <c r="K60" s="22">
        <f t="shared" si="47"/>
        <v>0</v>
      </c>
      <c r="L60" s="127"/>
      <c r="M60" s="146" t="s">
        <v>175</v>
      </c>
    </row>
    <row r="61" spans="1:13" ht="22.5" x14ac:dyDescent="0.2">
      <c r="A61" s="142"/>
      <c r="B61" s="138"/>
      <c r="C61" s="127"/>
      <c r="D61" s="24" t="s">
        <v>82</v>
      </c>
      <c r="E61" s="22">
        <f>E65+E69</f>
        <v>0</v>
      </c>
      <c r="F61" s="22">
        <f t="shared" ref="F61:K61" si="48">F65+F69</f>
        <v>0</v>
      </c>
      <c r="G61" s="72">
        <f t="shared" si="48"/>
        <v>0</v>
      </c>
      <c r="H61" s="22">
        <f t="shared" si="48"/>
        <v>0</v>
      </c>
      <c r="I61" s="22">
        <f t="shared" si="48"/>
        <v>0</v>
      </c>
      <c r="J61" s="22">
        <f t="shared" si="48"/>
        <v>0</v>
      </c>
      <c r="K61" s="22">
        <f t="shared" si="48"/>
        <v>0</v>
      </c>
      <c r="L61" s="127"/>
      <c r="M61" s="146"/>
    </row>
    <row r="62" spans="1:13" ht="22.5" x14ac:dyDescent="0.2">
      <c r="A62" s="142"/>
      <c r="B62" s="138"/>
      <c r="C62" s="127"/>
      <c r="D62" s="24" t="s">
        <v>17</v>
      </c>
      <c r="E62" s="22">
        <f>E66+E70</f>
        <v>647.5</v>
      </c>
      <c r="F62" s="22">
        <f t="shared" ref="F62:K62" si="49">F66+F70</f>
        <v>0</v>
      </c>
      <c r="G62" s="72">
        <f t="shared" si="49"/>
        <v>0</v>
      </c>
      <c r="H62" s="22">
        <f t="shared" si="49"/>
        <v>0</v>
      </c>
      <c r="I62" s="22">
        <f t="shared" si="49"/>
        <v>0</v>
      </c>
      <c r="J62" s="22">
        <f t="shared" si="49"/>
        <v>0</v>
      </c>
      <c r="K62" s="22">
        <f t="shared" si="49"/>
        <v>0</v>
      </c>
      <c r="L62" s="127"/>
      <c r="M62" s="146"/>
    </row>
    <row r="63" spans="1:13" ht="33.75" x14ac:dyDescent="0.2">
      <c r="A63" s="142"/>
      <c r="B63" s="141"/>
      <c r="C63" s="127"/>
      <c r="D63" s="24" t="s">
        <v>108</v>
      </c>
      <c r="E63" s="22">
        <f>E67</f>
        <v>0</v>
      </c>
      <c r="F63" s="22">
        <f t="shared" ref="F63:K63" si="50">F67</f>
        <v>0</v>
      </c>
      <c r="G63" s="72">
        <f t="shared" si="50"/>
        <v>0</v>
      </c>
      <c r="H63" s="22">
        <f t="shared" si="50"/>
        <v>0</v>
      </c>
      <c r="I63" s="22">
        <f t="shared" si="50"/>
        <v>0</v>
      </c>
      <c r="J63" s="22">
        <f t="shared" si="50"/>
        <v>0</v>
      </c>
      <c r="K63" s="22">
        <f t="shared" si="50"/>
        <v>0</v>
      </c>
      <c r="L63" s="127"/>
      <c r="M63" s="146"/>
    </row>
    <row r="64" spans="1:13" ht="13.15" customHeight="1" x14ac:dyDescent="0.2">
      <c r="A64" s="133" t="s">
        <v>107</v>
      </c>
      <c r="B64" s="135" t="s">
        <v>141</v>
      </c>
      <c r="C64" s="137" t="s">
        <v>147</v>
      </c>
      <c r="D64" s="24" t="s">
        <v>91</v>
      </c>
      <c r="E64" s="22">
        <f t="shared" ref="E64:J64" si="51">SUM(E65:E67)</f>
        <v>0</v>
      </c>
      <c r="F64" s="22">
        <f t="shared" si="51"/>
        <v>0</v>
      </c>
      <c r="G64" s="72">
        <f t="shared" si="51"/>
        <v>0</v>
      </c>
      <c r="H64" s="22">
        <f t="shared" si="51"/>
        <v>0</v>
      </c>
      <c r="I64" s="22">
        <f t="shared" si="51"/>
        <v>0</v>
      </c>
      <c r="J64" s="22">
        <f t="shared" si="51"/>
        <v>0</v>
      </c>
      <c r="K64" s="22">
        <f>SUM(K65:K67)</f>
        <v>0</v>
      </c>
      <c r="L64" s="137" t="s">
        <v>129</v>
      </c>
      <c r="M64" s="137"/>
    </row>
    <row r="65" spans="1:13" ht="26.45" customHeight="1" x14ac:dyDescent="0.2">
      <c r="A65" s="134"/>
      <c r="B65" s="136"/>
      <c r="C65" s="138"/>
      <c r="D65" s="24" t="s">
        <v>82</v>
      </c>
      <c r="E65" s="22">
        <v>0</v>
      </c>
      <c r="F65" s="22">
        <f t="shared" ref="F65:F67" si="52">SUM(G65:K65)</f>
        <v>0</v>
      </c>
      <c r="G65" s="72">
        <v>0</v>
      </c>
      <c r="H65" s="22">
        <v>0</v>
      </c>
      <c r="I65" s="22">
        <v>0</v>
      </c>
      <c r="J65" s="22">
        <v>0</v>
      </c>
      <c r="K65" s="22">
        <v>0</v>
      </c>
      <c r="L65" s="138"/>
      <c r="M65" s="138"/>
    </row>
    <row r="66" spans="1:13" ht="22.5" x14ac:dyDescent="0.2">
      <c r="A66" s="134"/>
      <c r="B66" s="136"/>
      <c r="C66" s="138"/>
      <c r="D66" s="24" t="s">
        <v>17</v>
      </c>
      <c r="E66" s="22">
        <v>0</v>
      </c>
      <c r="F66" s="22">
        <f t="shared" si="52"/>
        <v>0</v>
      </c>
      <c r="G66" s="72">
        <v>0</v>
      </c>
      <c r="H66" s="22">
        <v>0</v>
      </c>
      <c r="I66" s="22">
        <v>0</v>
      </c>
      <c r="J66" s="22">
        <v>0</v>
      </c>
      <c r="K66" s="22">
        <v>0</v>
      </c>
      <c r="L66" s="138"/>
      <c r="M66" s="138"/>
    </row>
    <row r="67" spans="1:13" ht="40.5" customHeight="1" x14ac:dyDescent="0.2">
      <c r="A67" s="139"/>
      <c r="B67" s="140"/>
      <c r="C67" s="141"/>
      <c r="D67" s="24" t="s">
        <v>108</v>
      </c>
      <c r="E67" s="22">
        <v>0</v>
      </c>
      <c r="F67" s="22">
        <f t="shared" si="52"/>
        <v>0</v>
      </c>
      <c r="G67" s="72">
        <v>0</v>
      </c>
      <c r="H67" s="22">
        <v>0</v>
      </c>
      <c r="I67" s="22">
        <v>0</v>
      </c>
      <c r="J67" s="22">
        <v>0</v>
      </c>
      <c r="K67" s="22">
        <v>0</v>
      </c>
      <c r="L67" s="141"/>
      <c r="M67" s="141"/>
    </row>
    <row r="68" spans="1:13" ht="13.15" customHeight="1" x14ac:dyDescent="0.2">
      <c r="A68" s="133" t="s">
        <v>140</v>
      </c>
      <c r="B68" s="135" t="s">
        <v>142</v>
      </c>
      <c r="C68" s="137" t="s">
        <v>147</v>
      </c>
      <c r="D68" s="24" t="s">
        <v>91</v>
      </c>
      <c r="E68" s="22">
        <f>SUM(E69:E70)</f>
        <v>647.5</v>
      </c>
      <c r="F68" s="22">
        <f t="shared" ref="F68:J68" si="53">SUM(F69:F70)</f>
        <v>0</v>
      </c>
      <c r="G68" s="72">
        <f t="shared" si="53"/>
        <v>0</v>
      </c>
      <c r="H68" s="22">
        <f t="shared" si="53"/>
        <v>0</v>
      </c>
      <c r="I68" s="22">
        <f t="shared" si="53"/>
        <v>0</v>
      </c>
      <c r="J68" s="22">
        <f t="shared" si="53"/>
        <v>0</v>
      </c>
      <c r="K68" s="22">
        <f>SUM(K69:K70)</f>
        <v>0</v>
      </c>
      <c r="L68" s="137" t="s">
        <v>129</v>
      </c>
      <c r="M68" s="137"/>
    </row>
    <row r="69" spans="1:13" ht="26.45" customHeight="1" x14ac:dyDescent="0.2">
      <c r="A69" s="134"/>
      <c r="B69" s="136"/>
      <c r="C69" s="138"/>
      <c r="D69" s="24" t="s">
        <v>82</v>
      </c>
      <c r="E69" s="22">
        <f>72-72</f>
        <v>0</v>
      </c>
      <c r="F69" s="22">
        <f t="shared" ref="F69:F70" si="54">SUM(G69:K69)</f>
        <v>0</v>
      </c>
      <c r="G69" s="72">
        <v>0</v>
      </c>
      <c r="H69" s="22">
        <v>0</v>
      </c>
      <c r="I69" s="22">
        <v>0</v>
      </c>
      <c r="J69" s="22">
        <v>0</v>
      </c>
      <c r="K69" s="22">
        <v>0</v>
      </c>
      <c r="L69" s="138"/>
      <c r="M69" s="138"/>
    </row>
    <row r="70" spans="1:13" ht="87.75" customHeight="1" x14ac:dyDescent="0.2">
      <c r="A70" s="134"/>
      <c r="B70" s="136"/>
      <c r="C70" s="138"/>
      <c r="D70" s="24" t="s">
        <v>17</v>
      </c>
      <c r="E70" s="22">
        <v>647.5</v>
      </c>
      <c r="F70" s="22">
        <f t="shared" si="54"/>
        <v>0</v>
      </c>
      <c r="G70" s="72">
        <v>0</v>
      </c>
      <c r="H70" s="22">
        <v>0</v>
      </c>
      <c r="I70" s="22">
        <v>0</v>
      </c>
      <c r="J70" s="22">
        <v>0</v>
      </c>
      <c r="K70" s="22">
        <v>0</v>
      </c>
      <c r="L70" s="138"/>
      <c r="M70" s="138"/>
    </row>
    <row r="71" spans="1:13" x14ac:dyDescent="0.2">
      <c r="A71" s="125"/>
      <c r="B71" s="126" t="s">
        <v>138</v>
      </c>
      <c r="C71" s="125"/>
      <c r="D71" s="23" t="s">
        <v>125</v>
      </c>
      <c r="E71" s="22">
        <f>SUM(E72:E75)</f>
        <v>23211.5</v>
      </c>
      <c r="F71" s="22">
        <f t="shared" ref="F71:K71" si="55">SUM(F72:F75)</f>
        <v>76615.600000000006</v>
      </c>
      <c r="G71" s="72">
        <f t="shared" si="55"/>
        <v>23815.599999999999</v>
      </c>
      <c r="H71" s="22">
        <f t="shared" si="55"/>
        <v>25495</v>
      </c>
      <c r="I71" s="22">
        <f t="shared" si="55"/>
        <v>27305</v>
      </c>
      <c r="J71" s="22">
        <f t="shared" si="55"/>
        <v>0</v>
      </c>
      <c r="K71" s="22">
        <f t="shared" si="55"/>
        <v>0</v>
      </c>
      <c r="L71" s="127"/>
      <c r="M71" s="125"/>
    </row>
    <row r="72" spans="1:13" ht="22.5" x14ac:dyDescent="0.2">
      <c r="A72" s="125"/>
      <c r="B72" s="126"/>
      <c r="C72" s="125"/>
      <c r="D72" s="23" t="s">
        <v>82</v>
      </c>
      <c r="E72" s="22">
        <f>E31+E45+E49+E57+E61</f>
        <v>22564</v>
      </c>
      <c r="F72" s="22">
        <f t="shared" ref="F72:K72" si="56">F31+F45+F49+F57+F61</f>
        <v>76615.600000000006</v>
      </c>
      <c r="G72" s="72">
        <f t="shared" si="56"/>
        <v>23815.599999999999</v>
      </c>
      <c r="H72" s="22">
        <f t="shared" si="56"/>
        <v>25495</v>
      </c>
      <c r="I72" s="22">
        <f t="shared" si="56"/>
        <v>27305</v>
      </c>
      <c r="J72" s="22">
        <f t="shared" si="56"/>
        <v>0</v>
      </c>
      <c r="K72" s="22">
        <f t="shared" si="56"/>
        <v>0</v>
      </c>
      <c r="L72" s="127"/>
      <c r="M72" s="125"/>
    </row>
    <row r="73" spans="1:13" ht="22.5" x14ac:dyDescent="0.2">
      <c r="A73" s="125"/>
      <c r="B73" s="126"/>
      <c r="C73" s="125"/>
      <c r="D73" s="23" t="s">
        <v>17</v>
      </c>
      <c r="E73" s="22">
        <f>E62</f>
        <v>647.5</v>
      </c>
      <c r="F73" s="22">
        <f t="shared" ref="F73:K73" si="57">F62</f>
        <v>0</v>
      </c>
      <c r="G73" s="72">
        <f t="shared" si="57"/>
        <v>0</v>
      </c>
      <c r="H73" s="22">
        <f t="shared" si="57"/>
        <v>0</v>
      </c>
      <c r="I73" s="22">
        <f t="shared" si="57"/>
        <v>0</v>
      </c>
      <c r="J73" s="22">
        <f t="shared" si="57"/>
        <v>0</v>
      </c>
      <c r="K73" s="22">
        <f t="shared" si="57"/>
        <v>0</v>
      </c>
      <c r="L73" s="127"/>
      <c r="M73" s="125"/>
    </row>
    <row r="74" spans="1:13" ht="40.5" customHeight="1" x14ac:dyDescent="0.2">
      <c r="A74" s="125"/>
      <c r="B74" s="126"/>
      <c r="C74" s="125"/>
      <c r="D74" s="23" t="s">
        <v>108</v>
      </c>
      <c r="E74" s="22">
        <f>E63</f>
        <v>0</v>
      </c>
      <c r="F74" s="22">
        <f t="shared" ref="F74:K74" si="58">F63</f>
        <v>0</v>
      </c>
      <c r="G74" s="72">
        <f t="shared" si="58"/>
        <v>0</v>
      </c>
      <c r="H74" s="22">
        <f t="shared" si="58"/>
        <v>0</v>
      </c>
      <c r="I74" s="22">
        <f t="shared" si="58"/>
        <v>0</v>
      </c>
      <c r="J74" s="22">
        <f t="shared" si="58"/>
        <v>0</v>
      </c>
      <c r="K74" s="22">
        <f t="shared" si="58"/>
        <v>0</v>
      </c>
      <c r="L74" s="127"/>
      <c r="M74" s="125"/>
    </row>
    <row r="75" spans="1:13" ht="28.5" customHeight="1" x14ac:dyDescent="0.2">
      <c r="A75" s="125"/>
      <c r="B75" s="126"/>
      <c r="C75" s="125"/>
      <c r="D75" s="23" t="s">
        <v>92</v>
      </c>
      <c r="E75" s="8">
        <v>0</v>
      </c>
      <c r="F75" s="8">
        <v>0</v>
      </c>
      <c r="G75" s="68">
        <v>0</v>
      </c>
      <c r="H75" s="8">
        <v>0</v>
      </c>
      <c r="I75" s="8">
        <v>0</v>
      </c>
      <c r="J75" s="8">
        <v>0</v>
      </c>
      <c r="K75" s="8">
        <v>0</v>
      </c>
      <c r="L75" s="127"/>
      <c r="M75" s="125"/>
    </row>
    <row r="76" spans="1:13" ht="33" customHeight="1" x14ac:dyDescent="0.2">
      <c r="B76" s="128" t="s">
        <v>158</v>
      </c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30"/>
    </row>
    <row r="77" spans="1:13" ht="13.15" customHeight="1" x14ac:dyDescent="0.2">
      <c r="A77" s="131" t="s">
        <v>120</v>
      </c>
      <c r="B77" s="132" t="s">
        <v>159</v>
      </c>
      <c r="C77" s="131" t="s">
        <v>147</v>
      </c>
      <c r="D77" s="21" t="s">
        <v>28</v>
      </c>
      <c r="E77" s="28">
        <f>SUM(E78:E79)</f>
        <v>202294.65</v>
      </c>
      <c r="F77" s="28">
        <f t="shared" ref="F77:F85" si="59">SUM(G77:K77)</f>
        <v>630182.10000000009</v>
      </c>
      <c r="G77" s="70">
        <f t="shared" ref="G77:K77" si="60">SUM(G78:G79)</f>
        <v>210060.7</v>
      </c>
      <c r="H77" s="28">
        <f t="shared" si="60"/>
        <v>210060.7</v>
      </c>
      <c r="I77" s="28">
        <f t="shared" si="60"/>
        <v>210060.7</v>
      </c>
      <c r="J77" s="28">
        <f t="shared" si="60"/>
        <v>0</v>
      </c>
      <c r="K77" s="28">
        <f t="shared" si="60"/>
        <v>0</v>
      </c>
      <c r="L77" s="131" t="s">
        <v>121</v>
      </c>
      <c r="M77" s="132"/>
    </row>
    <row r="78" spans="1:13" ht="22.5" x14ac:dyDescent="0.2">
      <c r="A78" s="131"/>
      <c r="B78" s="132"/>
      <c r="C78" s="131"/>
      <c r="D78" s="21" t="s">
        <v>17</v>
      </c>
      <c r="E78" s="28">
        <f>SUM(E81+E84)</f>
        <v>0</v>
      </c>
      <c r="F78" s="28">
        <f>SUM(G78:K78)</f>
        <v>0</v>
      </c>
      <c r="G78" s="70">
        <f>SUM(G81+G84)</f>
        <v>0</v>
      </c>
      <c r="H78" s="28">
        <f t="shared" ref="H78:K78" si="61">SUM(H81+H84)</f>
        <v>0</v>
      </c>
      <c r="I78" s="28">
        <f t="shared" si="61"/>
        <v>0</v>
      </c>
      <c r="J78" s="28">
        <f t="shared" si="61"/>
        <v>0</v>
      </c>
      <c r="K78" s="28">
        <f t="shared" si="61"/>
        <v>0</v>
      </c>
      <c r="L78" s="131"/>
      <c r="M78" s="132"/>
    </row>
    <row r="79" spans="1:13" ht="105.75" customHeight="1" x14ac:dyDescent="0.2">
      <c r="A79" s="131"/>
      <c r="B79" s="132"/>
      <c r="C79" s="131"/>
      <c r="D79" s="21" t="s">
        <v>82</v>
      </c>
      <c r="E79" s="28">
        <f>SUM(E82+E85)</f>
        <v>202294.65</v>
      </c>
      <c r="F79" s="28">
        <f>SUM(G79:K79)</f>
        <v>630182.10000000009</v>
      </c>
      <c r="G79" s="70">
        <f>SUM(G82+G85)</f>
        <v>210060.7</v>
      </c>
      <c r="H79" s="28">
        <f t="shared" ref="H79:K79" si="62">SUM(H82+H85)</f>
        <v>210060.7</v>
      </c>
      <c r="I79" s="28">
        <f t="shared" si="62"/>
        <v>210060.7</v>
      </c>
      <c r="J79" s="28">
        <f t="shared" si="62"/>
        <v>0</v>
      </c>
      <c r="K79" s="28">
        <f t="shared" si="62"/>
        <v>0</v>
      </c>
      <c r="L79" s="131"/>
      <c r="M79" s="132"/>
    </row>
    <row r="80" spans="1:13" ht="13.15" customHeight="1" x14ac:dyDescent="0.2">
      <c r="A80" s="131" t="s">
        <v>80</v>
      </c>
      <c r="B80" s="132" t="s">
        <v>160</v>
      </c>
      <c r="C80" s="131" t="s">
        <v>147</v>
      </c>
      <c r="D80" s="21" t="s">
        <v>28</v>
      </c>
      <c r="E80" s="28">
        <f t="shared" ref="E80" si="63">SUM(E81:E82)</f>
        <v>202294.65</v>
      </c>
      <c r="F80" s="28">
        <f t="shared" si="59"/>
        <v>630182.10000000009</v>
      </c>
      <c r="G80" s="70">
        <f t="shared" ref="G80:K80" si="64">SUM(G81:G82)</f>
        <v>210060.7</v>
      </c>
      <c r="H80" s="28">
        <f t="shared" si="64"/>
        <v>210060.7</v>
      </c>
      <c r="I80" s="28">
        <f t="shared" si="64"/>
        <v>210060.7</v>
      </c>
      <c r="J80" s="28">
        <f t="shared" si="64"/>
        <v>0</v>
      </c>
      <c r="K80" s="28">
        <f t="shared" si="64"/>
        <v>0</v>
      </c>
      <c r="L80" s="131" t="s">
        <v>121</v>
      </c>
      <c r="M80" s="132"/>
    </row>
    <row r="81" spans="1:13" ht="22.5" x14ac:dyDescent="0.2">
      <c r="A81" s="131"/>
      <c r="B81" s="132"/>
      <c r="C81" s="131"/>
      <c r="D81" s="21" t="s">
        <v>17</v>
      </c>
      <c r="E81" s="28">
        <v>0</v>
      </c>
      <c r="F81" s="28">
        <f t="shared" si="59"/>
        <v>0</v>
      </c>
      <c r="G81" s="70">
        <v>0</v>
      </c>
      <c r="H81" s="28">
        <v>0</v>
      </c>
      <c r="I81" s="28">
        <v>0</v>
      </c>
      <c r="J81" s="28">
        <v>0</v>
      </c>
      <c r="K81" s="28">
        <v>0</v>
      </c>
      <c r="L81" s="131"/>
      <c r="M81" s="132"/>
    </row>
    <row r="82" spans="1:13" ht="22.5" x14ac:dyDescent="0.2">
      <c r="A82" s="131"/>
      <c r="B82" s="132"/>
      <c r="C82" s="131"/>
      <c r="D82" s="21" t="s">
        <v>82</v>
      </c>
      <c r="E82" s="28">
        <v>202294.65</v>
      </c>
      <c r="F82" s="28">
        <v>211960.74299999999</v>
      </c>
      <c r="G82" s="70">
        <v>210060.7</v>
      </c>
      <c r="H82" s="70">
        <v>210060.7</v>
      </c>
      <c r="I82" s="70">
        <v>210060.7</v>
      </c>
      <c r="J82" s="28">
        <v>0</v>
      </c>
      <c r="K82" s="28">
        <v>0</v>
      </c>
      <c r="L82" s="131"/>
      <c r="M82" s="132"/>
    </row>
    <row r="83" spans="1:13" ht="13.15" customHeight="1" x14ac:dyDescent="0.2">
      <c r="A83" s="131" t="s">
        <v>84</v>
      </c>
      <c r="B83" s="132" t="s">
        <v>161</v>
      </c>
      <c r="C83" s="131" t="s">
        <v>147</v>
      </c>
      <c r="D83" s="21" t="s">
        <v>28</v>
      </c>
      <c r="E83" s="28">
        <f t="shared" ref="E83" si="65">SUM(E84:E85)</f>
        <v>0</v>
      </c>
      <c r="F83" s="28">
        <f t="shared" si="59"/>
        <v>0</v>
      </c>
      <c r="G83" s="70">
        <f t="shared" ref="G83:K83" si="66">SUM(G84:G85)</f>
        <v>0</v>
      </c>
      <c r="H83" s="28">
        <f t="shared" si="66"/>
        <v>0</v>
      </c>
      <c r="I83" s="28">
        <f t="shared" si="66"/>
        <v>0</v>
      </c>
      <c r="J83" s="28">
        <f t="shared" si="66"/>
        <v>0</v>
      </c>
      <c r="K83" s="28">
        <f t="shared" si="66"/>
        <v>0</v>
      </c>
      <c r="L83" s="131" t="s">
        <v>121</v>
      </c>
      <c r="M83" s="132"/>
    </row>
    <row r="84" spans="1:13" ht="22.5" x14ac:dyDescent="0.2">
      <c r="A84" s="131"/>
      <c r="B84" s="132"/>
      <c r="C84" s="131"/>
      <c r="D84" s="21" t="s">
        <v>17</v>
      </c>
      <c r="E84" s="28">
        <v>0</v>
      </c>
      <c r="F84" s="28">
        <f t="shared" si="59"/>
        <v>0</v>
      </c>
      <c r="G84" s="70">
        <v>0</v>
      </c>
      <c r="H84" s="28">
        <v>0</v>
      </c>
      <c r="I84" s="28">
        <v>0</v>
      </c>
      <c r="J84" s="28">
        <v>0</v>
      </c>
      <c r="K84" s="28">
        <v>0</v>
      </c>
      <c r="L84" s="131"/>
      <c r="M84" s="132"/>
    </row>
    <row r="85" spans="1:13" ht="22.5" x14ac:dyDescent="0.2">
      <c r="A85" s="131"/>
      <c r="B85" s="132"/>
      <c r="C85" s="131"/>
      <c r="D85" s="21" t="s">
        <v>82</v>
      </c>
      <c r="E85" s="28">
        <v>0</v>
      </c>
      <c r="F85" s="28">
        <f t="shared" si="59"/>
        <v>0</v>
      </c>
      <c r="G85" s="70">
        <v>0</v>
      </c>
      <c r="H85" s="28">
        <v>0</v>
      </c>
      <c r="I85" s="28">
        <v>0</v>
      </c>
      <c r="J85" s="28">
        <v>0</v>
      </c>
      <c r="K85" s="28">
        <v>0</v>
      </c>
      <c r="L85" s="131"/>
      <c r="M85" s="132"/>
    </row>
    <row r="86" spans="1:13" ht="34.15" hidden="1" customHeight="1" x14ac:dyDescent="0.2">
      <c r="A86" s="153" t="s">
        <v>85</v>
      </c>
      <c r="B86" s="147" t="s">
        <v>86</v>
      </c>
      <c r="C86" s="153" t="s">
        <v>147</v>
      </c>
      <c r="D86" s="21" t="s">
        <v>28</v>
      </c>
      <c r="E86" s="28">
        <f t="shared" ref="E86" si="67">SUM(E87:E88)</f>
        <v>0</v>
      </c>
      <c r="F86" s="28">
        <f t="shared" ref="F86:F88" si="68">SUM(G86:K86)</f>
        <v>0</v>
      </c>
      <c r="G86" s="70">
        <f t="shared" ref="G86:K86" si="69">SUM(G87:G88)</f>
        <v>0</v>
      </c>
      <c r="H86" s="28">
        <f t="shared" si="69"/>
        <v>0</v>
      </c>
      <c r="I86" s="28">
        <f t="shared" si="69"/>
        <v>0</v>
      </c>
      <c r="J86" s="28">
        <f t="shared" si="69"/>
        <v>0</v>
      </c>
      <c r="K86" s="28">
        <f t="shared" si="69"/>
        <v>0</v>
      </c>
      <c r="L86" s="153" t="s">
        <v>121</v>
      </c>
      <c r="M86" s="147"/>
    </row>
    <row r="87" spans="1:13" ht="52.9" hidden="1" customHeight="1" x14ac:dyDescent="0.2">
      <c r="A87" s="154"/>
      <c r="B87" s="148"/>
      <c r="C87" s="154"/>
      <c r="D87" s="21" t="s">
        <v>17</v>
      </c>
      <c r="E87" s="28">
        <v>0</v>
      </c>
      <c r="F87" s="28">
        <f t="shared" si="68"/>
        <v>0</v>
      </c>
      <c r="G87" s="70">
        <v>0</v>
      </c>
      <c r="H87" s="28">
        <v>0</v>
      </c>
      <c r="I87" s="28">
        <v>0</v>
      </c>
      <c r="J87" s="28">
        <v>0</v>
      </c>
      <c r="K87" s="28">
        <v>0</v>
      </c>
      <c r="L87" s="154"/>
      <c r="M87" s="148"/>
    </row>
    <row r="88" spans="1:13" ht="22.5" hidden="1" x14ac:dyDescent="0.2">
      <c r="A88" s="155"/>
      <c r="B88" s="156"/>
      <c r="C88" s="155"/>
      <c r="D88" s="21" t="s">
        <v>82</v>
      </c>
      <c r="E88" s="28">
        <v>0</v>
      </c>
      <c r="F88" s="28">
        <f t="shared" si="68"/>
        <v>0</v>
      </c>
      <c r="G88" s="70">
        <v>0</v>
      </c>
      <c r="H88" s="28">
        <v>0</v>
      </c>
      <c r="I88" s="28">
        <v>0</v>
      </c>
      <c r="J88" s="28">
        <v>0</v>
      </c>
      <c r="K88" s="28">
        <v>0</v>
      </c>
      <c r="L88" s="155"/>
      <c r="M88" s="156"/>
    </row>
    <row r="89" spans="1:13" x14ac:dyDescent="0.2">
      <c r="A89" s="125"/>
      <c r="B89" s="126" t="s">
        <v>162</v>
      </c>
      <c r="C89" s="125"/>
      <c r="D89" s="23" t="s">
        <v>125</v>
      </c>
      <c r="E89" s="29">
        <f>SUM(E90:E93)</f>
        <v>202294.65</v>
      </c>
      <c r="F89" s="29">
        <f t="shared" ref="F89:K89" si="70">SUM(F90:F93)</f>
        <v>630182.10000000009</v>
      </c>
      <c r="G89" s="71">
        <f t="shared" si="70"/>
        <v>210060.7</v>
      </c>
      <c r="H89" s="29">
        <f t="shared" si="70"/>
        <v>210060.7</v>
      </c>
      <c r="I89" s="29">
        <f t="shared" si="70"/>
        <v>210060.7</v>
      </c>
      <c r="J89" s="29">
        <f t="shared" si="70"/>
        <v>0</v>
      </c>
      <c r="K89" s="29">
        <f t="shared" si="70"/>
        <v>0</v>
      </c>
      <c r="L89" s="127"/>
      <c r="M89" s="125"/>
    </row>
    <row r="90" spans="1:13" ht="22.5" x14ac:dyDescent="0.2">
      <c r="A90" s="125"/>
      <c r="B90" s="126"/>
      <c r="C90" s="125"/>
      <c r="D90" s="23" t="s">
        <v>82</v>
      </c>
      <c r="E90" s="22">
        <f>E79</f>
        <v>202294.65</v>
      </c>
      <c r="F90" s="22">
        <f t="shared" ref="F90:K90" si="71">F79</f>
        <v>630182.10000000009</v>
      </c>
      <c r="G90" s="72">
        <f t="shared" si="71"/>
        <v>210060.7</v>
      </c>
      <c r="H90" s="22">
        <f t="shared" si="71"/>
        <v>210060.7</v>
      </c>
      <c r="I90" s="22">
        <f t="shared" si="71"/>
        <v>210060.7</v>
      </c>
      <c r="J90" s="22">
        <f t="shared" si="71"/>
        <v>0</v>
      </c>
      <c r="K90" s="22">
        <f t="shared" si="71"/>
        <v>0</v>
      </c>
      <c r="L90" s="127"/>
      <c r="M90" s="125"/>
    </row>
    <row r="91" spans="1:13" ht="22.5" x14ac:dyDescent="0.2">
      <c r="A91" s="125"/>
      <c r="B91" s="126"/>
      <c r="C91" s="125"/>
      <c r="D91" s="23" t="s">
        <v>17</v>
      </c>
      <c r="E91" s="22">
        <f>E78</f>
        <v>0</v>
      </c>
      <c r="F91" s="22">
        <f t="shared" ref="F91:K91" si="72">F78</f>
        <v>0</v>
      </c>
      <c r="G91" s="72">
        <f t="shared" si="72"/>
        <v>0</v>
      </c>
      <c r="H91" s="22">
        <f t="shared" si="72"/>
        <v>0</v>
      </c>
      <c r="I91" s="22">
        <f t="shared" si="72"/>
        <v>0</v>
      </c>
      <c r="J91" s="22">
        <f t="shared" si="72"/>
        <v>0</v>
      </c>
      <c r="K91" s="22">
        <f t="shared" si="72"/>
        <v>0</v>
      </c>
      <c r="L91" s="127"/>
      <c r="M91" s="125"/>
    </row>
    <row r="92" spans="1:13" ht="33.75" x14ac:dyDescent="0.2">
      <c r="A92" s="125"/>
      <c r="B92" s="126"/>
      <c r="C92" s="125"/>
      <c r="D92" s="23" t="s">
        <v>108</v>
      </c>
      <c r="E92" s="8">
        <v>0</v>
      </c>
      <c r="F92" s="28">
        <f t="shared" ref="F92:F93" si="73">SUM(G92:K92)</f>
        <v>0</v>
      </c>
      <c r="G92" s="68">
        <v>0</v>
      </c>
      <c r="H92" s="8">
        <v>0</v>
      </c>
      <c r="I92" s="8">
        <v>0</v>
      </c>
      <c r="J92" s="8">
        <v>0</v>
      </c>
      <c r="K92" s="8">
        <v>0</v>
      </c>
      <c r="L92" s="127"/>
      <c r="M92" s="125"/>
    </row>
    <row r="93" spans="1:13" ht="22.5" x14ac:dyDescent="0.2">
      <c r="A93" s="125"/>
      <c r="B93" s="126"/>
      <c r="C93" s="125"/>
      <c r="D93" s="23" t="s">
        <v>92</v>
      </c>
      <c r="E93" s="8">
        <v>0</v>
      </c>
      <c r="F93" s="28">
        <f t="shared" si="73"/>
        <v>0</v>
      </c>
      <c r="G93" s="68">
        <v>0</v>
      </c>
      <c r="H93" s="8">
        <v>0</v>
      </c>
      <c r="I93" s="8">
        <v>0</v>
      </c>
      <c r="J93" s="8">
        <v>0</v>
      </c>
      <c r="K93" s="8">
        <v>0</v>
      </c>
      <c r="L93" s="127"/>
      <c r="M93" s="125"/>
    </row>
    <row r="94" spans="1:13" x14ac:dyDescent="0.2">
      <c r="A94" s="125"/>
      <c r="B94" s="126" t="s">
        <v>139</v>
      </c>
      <c r="C94" s="125"/>
      <c r="D94" s="23" t="s">
        <v>125</v>
      </c>
      <c r="E94" s="22">
        <f>SUM(E95:E98)</f>
        <v>225799.15</v>
      </c>
      <c r="F94" s="22">
        <f t="shared" ref="F94:K94" si="74">SUM(F95:F98)</f>
        <v>709194.70000000007</v>
      </c>
      <c r="G94" s="72">
        <f t="shared" si="74"/>
        <v>234675.30000000002</v>
      </c>
      <c r="H94" s="22">
        <f t="shared" si="74"/>
        <v>236354.7</v>
      </c>
      <c r="I94" s="22">
        <f t="shared" si="74"/>
        <v>238164.7</v>
      </c>
      <c r="J94" s="22">
        <f t="shared" si="74"/>
        <v>0</v>
      </c>
      <c r="K94" s="22">
        <f t="shared" si="74"/>
        <v>0</v>
      </c>
      <c r="L94" s="127"/>
      <c r="M94" s="125"/>
    </row>
    <row r="95" spans="1:13" ht="22.5" x14ac:dyDescent="0.2">
      <c r="A95" s="125"/>
      <c r="B95" s="126"/>
      <c r="C95" s="125"/>
      <c r="D95" s="23" t="s">
        <v>82</v>
      </c>
      <c r="E95" s="22">
        <f>E72+E25+E90</f>
        <v>224964.65</v>
      </c>
      <c r="F95" s="22">
        <f t="shared" ref="F95:K95" si="75">F72+F25+F90</f>
        <v>707625.70000000007</v>
      </c>
      <c r="G95" s="72">
        <f t="shared" si="75"/>
        <v>234152.30000000002</v>
      </c>
      <c r="H95" s="22">
        <f t="shared" si="75"/>
        <v>235831.7</v>
      </c>
      <c r="I95" s="22">
        <f t="shared" si="75"/>
        <v>237641.7</v>
      </c>
      <c r="J95" s="22">
        <f t="shared" si="75"/>
        <v>0</v>
      </c>
      <c r="K95" s="22">
        <f t="shared" si="75"/>
        <v>0</v>
      </c>
      <c r="L95" s="127"/>
      <c r="M95" s="125"/>
    </row>
    <row r="96" spans="1:13" ht="22.5" x14ac:dyDescent="0.2">
      <c r="A96" s="125"/>
      <c r="B96" s="126"/>
      <c r="C96" s="125"/>
      <c r="D96" s="23" t="s">
        <v>17</v>
      </c>
      <c r="E96" s="22">
        <f>E73+E26+E91</f>
        <v>834.5</v>
      </c>
      <c r="F96" s="22">
        <f t="shared" ref="F96:K96" si="76">F73+F26+F91</f>
        <v>1569</v>
      </c>
      <c r="G96" s="72">
        <f t="shared" si="76"/>
        <v>523</v>
      </c>
      <c r="H96" s="22">
        <f t="shared" si="76"/>
        <v>523</v>
      </c>
      <c r="I96" s="22">
        <f t="shared" si="76"/>
        <v>523</v>
      </c>
      <c r="J96" s="22">
        <f t="shared" si="76"/>
        <v>0</v>
      </c>
      <c r="K96" s="22">
        <f t="shared" si="76"/>
        <v>0</v>
      </c>
      <c r="L96" s="127"/>
      <c r="M96" s="125"/>
    </row>
    <row r="97" spans="1:13" ht="33.75" x14ac:dyDescent="0.2">
      <c r="A97" s="125"/>
      <c r="B97" s="126"/>
      <c r="C97" s="125"/>
      <c r="D97" s="23" t="s">
        <v>108</v>
      </c>
      <c r="E97" s="22">
        <f>E74+E27+E92</f>
        <v>0</v>
      </c>
      <c r="F97" s="22">
        <f t="shared" ref="F97:K97" si="77">F74+F27+F92</f>
        <v>0</v>
      </c>
      <c r="G97" s="72">
        <f t="shared" si="77"/>
        <v>0</v>
      </c>
      <c r="H97" s="22">
        <f t="shared" si="77"/>
        <v>0</v>
      </c>
      <c r="I97" s="22">
        <f t="shared" si="77"/>
        <v>0</v>
      </c>
      <c r="J97" s="22">
        <f t="shared" si="77"/>
        <v>0</v>
      </c>
      <c r="K97" s="22">
        <f t="shared" si="77"/>
        <v>0</v>
      </c>
      <c r="L97" s="127"/>
      <c r="M97" s="125"/>
    </row>
    <row r="98" spans="1:13" ht="22.5" x14ac:dyDescent="0.2">
      <c r="A98" s="125"/>
      <c r="B98" s="126"/>
      <c r="C98" s="125"/>
      <c r="D98" s="23" t="s">
        <v>92</v>
      </c>
      <c r="E98" s="22">
        <f>E75+E28+E93</f>
        <v>0</v>
      </c>
      <c r="F98" s="22">
        <f t="shared" ref="F98:K98" si="78">F75+F28+F93</f>
        <v>0</v>
      </c>
      <c r="G98" s="72">
        <f t="shared" si="78"/>
        <v>0</v>
      </c>
      <c r="H98" s="22">
        <f t="shared" si="78"/>
        <v>0</v>
      </c>
      <c r="I98" s="22">
        <f t="shared" si="78"/>
        <v>0</v>
      </c>
      <c r="J98" s="22">
        <f t="shared" si="78"/>
        <v>0</v>
      </c>
      <c r="K98" s="22">
        <f t="shared" si="78"/>
        <v>0</v>
      </c>
      <c r="L98" s="127"/>
      <c r="M98" s="125"/>
    </row>
  </sheetData>
  <mergeCells count="147">
    <mergeCell ref="A86:A88"/>
    <mergeCell ref="B86:B88"/>
    <mergeCell ref="C86:C88"/>
    <mergeCell ref="L86:L88"/>
    <mergeCell ref="M86:M88"/>
    <mergeCell ref="A89:A93"/>
    <mergeCell ref="B89:B93"/>
    <mergeCell ref="C89:C93"/>
    <mergeCell ref="L89:L93"/>
    <mergeCell ref="M89:M93"/>
    <mergeCell ref="B83:B85"/>
    <mergeCell ref="C83:C85"/>
    <mergeCell ref="L83:L85"/>
    <mergeCell ref="M83:M85"/>
    <mergeCell ref="A5:L5"/>
    <mergeCell ref="A7:M7"/>
    <mergeCell ref="A8:A9"/>
    <mergeCell ref="B8:B9"/>
    <mergeCell ref="D8:D9"/>
    <mergeCell ref="E8:E9"/>
    <mergeCell ref="G8:K8"/>
    <mergeCell ref="L8:L9"/>
    <mergeCell ref="M8:M9"/>
    <mergeCell ref="B11:M11"/>
    <mergeCell ref="A12:A14"/>
    <mergeCell ref="B12:B14"/>
    <mergeCell ref="C12:C14"/>
    <mergeCell ref="L12:L14"/>
    <mergeCell ref="M12:M14"/>
    <mergeCell ref="A15:A17"/>
    <mergeCell ref="B15:B17"/>
    <mergeCell ref="C15:C17"/>
    <mergeCell ref="L15:L17"/>
    <mergeCell ref="M15:M17"/>
    <mergeCell ref="A18:A20"/>
    <mergeCell ref="B18:B20"/>
    <mergeCell ref="C18:C20"/>
    <mergeCell ref="L18:L20"/>
    <mergeCell ref="A21:A23"/>
    <mergeCell ref="B21:B23"/>
    <mergeCell ref="C21:C23"/>
    <mergeCell ref="L21:L23"/>
    <mergeCell ref="M18:M23"/>
    <mergeCell ref="A24:A28"/>
    <mergeCell ref="B24:B28"/>
    <mergeCell ref="C24:C28"/>
    <mergeCell ref="L24:L28"/>
    <mergeCell ref="M24:M28"/>
    <mergeCell ref="B29:M29"/>
    <mergeCell ref="A30:A32"/>
    <mergeCell ref="B30:B32"/>
    <mergeCell ref="C30:C32"/>
    <mergeCell ref="L30:L32"/>
    <mergeCell ref="M30:M43"/>
    <mergeCell ref="A33:A35"/>
    <mergeCell ref="B33:B35"/>
    <mergeCell ref="C33:C35"/>
    <mergeCell ref="L33:L35"/>
    <mergeCell ref="A36:A37"/>
    <mergeCell ref="B36:B37"/>
    <mergeCell ref="C36:C37"/>
    <mergeCell ref="L36:L37"/>
    <mergeCell ref="A38:A39"/>
    <mergeCell ref="B38:B39"/>
    <mergeCell ref="C38:C39"/>
    <mergeCell ref="L38:L39"/>
    <mergeCell ref="A40:A41"/>
    <mergeCell ref="B40:B41"/>
    <mergeCell ref="C40:C41"/>
    <mergeCell ref="L40:L41"/>
    <mergeCell ref="A42:A43"/>
    <mergeCell ref="B42:B43"/>
    <mergeCell ref="C42:C43"/>
    <mergeCell ref="L42:L43"/>
    <mergeCell ref="A44:A45"/>
    <mergeCell ref="B44:B45"/>
    <mergeCell ref="C44:C45"/>
    <mergeCell ref="L44:L45"/>
    <mergeCell ref="M44:M47"/>
    <mergeCell ref="A46:A47"/>
    <mergeCell ref="B46:B47"/>
    <mergeCell ref="C46:C47"/>
    <mergeCell ref="L46:L47"/>
    <mergeCell ref="A48:A49"/>
    <mergeCell ref="B48:B49"/>
    <mergeCell ref="C48:C49"/>
    <mergeCell ref="L48:L49"/>
    <mergeCell ref="M48:M55"/>
    <mergeCell ref="A50:A51"/>
    <mergeCell ref="B50:B51"/>
    <mergeCell ref="C50:C51"/>
    <mergeCell ref="L50:L51"/>
    <mergeCell ref="A52:A53"/>
    <mergeCell ref="B52:B53"/>
    <mergeCell ref="C52:C53"/>
    <mergeCell ref="L52:L53"/>
    <mergeCell ref="A54:A55"/>
    <mergeCell ref="B54:B55"/>
    <mergeCell ref="C54:C55"/>
    <mergeCell ref="L54:L55"/>
    <mergeCell ref="A56:A57"/>
    <mergeCell ref="B56:B57"/>
    <mergeCell ref="C56:C57"/>
    <mergeCell ref="L56:L57"/>
    <mergeCell ref="M56:M59"/>
    <mergeCell ref="A60:A63"/>
    <mergeCell ref="B60:B63"/>
    <mergeCell ref="C60:C63"/>
    <mergeCell ref="L60:L63"/>
    <mergeCell ref="M60:M63"/>
    <mergeCell ref="A58:A59"/>
    <mergeCell ref="B58:B59"/>
    <mergeCell ref="C58:C59"/>
    <mergeCell ref="L58:L59"/>
    <mergeCell ref="B68:B70"/>
    <mergeCell ref="C68:C70"/>
    <mergeCell ref="L68:L70"/>
    <mergeCell ref="M68:M70"/>
    <mergeCell ref="A64:A67"/>
    <mergeCell ref="B64:B67"/>
    <mergeCell ref="C64:C67"/>
    <mergeCell ref="L64:L67"/>
    <mergeCell ref="M64:M67"/>
    <mergeCell ref="K1:M3"/>
    <mergeCell ref="A94:A98"/>
    <mergeCell ref="B94:B98"/>
    <mergeCell ref="C94:C98"/>
    <mergeCell ref="L94:L98"/>
    <mergeCell ref="M94:M98"/>
    <mergeCell ref="A71:A75"/>
    <mergeCell ref="B71:B75"/>
    <mergeCell ref="C71:C75"/>
    <mergeCell ref="L71:L75"/>
    <mergeCell ref="M71:M75"/>
    <mergeCell ref="B76:M76"/>
    <mergeCell ref="A77:A79"/>
    <mergeCell ref="B77:B79"/>
    <mergeCell ref="C77:C79"/>
    <mergeCell ref="L77:L79"/>
    <mergeCell ref="M77:M79"/>
    <mergeCell ref="A80:A82"/>
    <mergeCell ref="B80:B82"/>
    <mergeCell ref="C80:C82"/>
    <mergeCell ref="L80:L82"/>
    <mergeCell ref="M80:M82"/>
    <mergeCell ref="A83:A85"/>
    <mergeCell ref="A68:A70"/>
  </mergeCells>
  <pageMargins left="0.59055118110236249" right="0.59055118110236249" top="0" bottom="0" header="0.51181102362204722" footer="0.51181102362204722"/>
  <pageSetup paperSize="9" scale="72" firstPageNumber="2147483647" fitToHeight="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Паспорт программы</vt:lpstr>
      <vt:lpstr>Приложение 1 </vt:lpstr>
      <vt:lpstr>Приложение 2</vt:lpstr>
      <vt:lpstr>Приложение 3</vt:lpstr>
      <vt:lpstr>Приложение 4</vt:lpstr>
      <vt:lpstr>'Паспорт программы'!Область_печати</vt:lpstr>
      <vt:lpstr>'Приложение 1 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Воронова Л.Н.</cp:lastModifiedBy>
  <cp:revision>3</cp:revision>
  <cp:lastPrinted>2022-11-01T11:12:41Z</cp:lastPrinted>
  <dcterms:created xsi:type="dcterms:W3CDTF">1996-10-08T23:32:33Z</dcterms:created>
  <dcterms:modified xsi:type="dcterms:W3CDTF">2022-11-07T14:32:00Z</dcterms:modified>
</cp:coreProperties>
</file>