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28800" windowHeight="10935"/>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№5'!#REF!</definedName>
    <definedName name="_xlnm._FilterDatabase" localSheetId="3" hidden="1">'Приложение 4'!#REF!</definedName>
    <definedName name="_xlnm.Print_Area" localSheetId="2">'Приложение 3'!$A$1:$K$384</definedName>
    <definedName name="_xlnm.Print_Area" localSheetId="3">'Приложение 4'!$A$1:$M$440</definedName>
  </definedNames>
  <calcPr calcId="152511"/>
</workbook>
</file>

<file path=xl/calcChain.xml><?xml version="1.0" encoding="utf-8"?>
<calcChain xmlns="http://schemas.openxmlformats.org/spreadsheetml/2006/main">
  <c r="E283" i="23" l="1"/>
  <c r="E282" i="23"/>
  <c r="E281" i="23"/>
  <c r="E280" i="23"/>
  <c r="J279" i="23"/>
  <c r="I279" i="23"/>
  <c r="H279" i="23"/>
  <c r="G279" i="23"/>
  <c r="F279" i="23"/>
  <c r="E135" i="23"/>
  <c r="E134" i="23"/>
  <c r="E133" i="23"/>
  <c r="E132" i="23"/>
  <c r="J131" i="23"/>
  <c r="I131" i="23"/>
  <c r="H131" i="23"/>
  <c r="G131" i="23"/>
  <c r="F131" i="23"/>
  <c r="I241" i="2"/>
  <c r="I242" i="2"/>
  <c r="I243" i="2"/>
  <c r="I240" i="2"/>
  <c r="F303" i="2"/>
  <c r="F302" i="2"/>
  <c r="F301" i="2"/>
  <c r="F300" i="2"/>
  <c r="K299" i="2"/>
  <c r="J299" i="2"/>
  <c r="I299" i="2"/>
  <c r="H299" i="2"/>
  <c r="G299" i="2"/>
  <c r="E299" i="2"/>
  <c r="I15" i="2"/>
  <c r="I16" i="2"/>
  <c r="I17" i="2"/>
  <c r="I14" i="2"/>
  <c r="F142" i="2"/>
  <c r="F141" i="2"/>
  <c r="F140" i="2"/>
  <c r="F139" i="2"/>
  <c r="K138" i="2"/>
  <c r="J138" i="2"/>
  <c r="I138" i="2"/>
  <c r="H138" i="2"/>
  <c r="G138" i="2"/>
  <c r="E138" i="2"/>
  <c r="E279" i="23" l="1"/>
  <c r="E131" i="23"/>
  <c r="F299" i="2"/>
  <c r="F138" i="2"/>
  <c r="I294" i="2"/>
  <c r="E130" i="23" l="1"/>
  <c r="E129" i="23"/>
  <c r="E128" i="23"/>
  <c r="E127" i="23"/>
  <c r="J126" i="23"/>
  <c r="I126" i="23"/>
  <c r="H126" i="23"/>
  <c r="G126" i="23"/>
  <c r="F126" i="23"/>
  <c r="F137" i="2"/>
  <c r="F136" i="2"/>
  <c r="F135" i="2"/>
  <c r="F134" i="2"/>
  <c r="K133" i="2"/>
  <c r="J133" i="2"/>
  <c r="I133" i="2"/>
  <c r="H133" i="2"/>
  <c r="G133" i="2"/>
  <c r="E133" i="2"/>
  <c r="E126" i="23" l="1"/>
  <c r="F133" i="2"/>
  <c r="F176" i="2"/>
  <c r="F175" i="2"/>
  <c r="F174" i="2"/>
  <c r="F373" i="2"/>
  <c r="F372" i="2"/>
  <c r="F371" i="2"/>
  <c r="F370" i="2"/>
  <c r="H424" i="2" l="1"/>
  <c r="G424" i="2"/>
  <c r="H423" i="2"/>
  <c r="H421" i="2" s="1"/>
  <c r="H431" i="2" s="1"/>
  <c r="G423" i="2"/>
  <c r="J424" i="2"/>
  <c r="J434" i="2" s="1"/>
  <c r="G44" i="27" s="1"/>
  <c r="I424" i="2"/>
  <c r="I423" i="2"/>
  <c r="G433" i="2"/>
  <c r="G426" i="2"/>
  <c r="H426" i="2"/>
  <c r="F429" i="2"/>
  <c r="F428" i="2"/>
  <c r="E41" i="27" l="1"/>
  <c r="D43" i="27"/>
  <c r="G45" i="27"/>
  <c r="H45" i="27"/>
  <c r="E384" i="23" l="1"/>
  <c r="E383" i="23"/>
  <c r="E382" i="23"/>
  <c r="J380" i="23"/>
  <c r="F380" i="23"/>
  <c r="E380" i="23" l="1"/>
  <c r="E349" i="23"/>
  <c r="E348" i="23"/>
  <c r="E347" i="23"/>
  <c r="E346" i="23"/>
  <c r="J345" i="23"/>
  <c r="I345" i="23"/>
  <c r="H345" i="23"/>
  <c r="G345" i="23"/>
  <c r="F345" i="23"/>
  <c r="E85" i="23"/>
  <c r="E84" i="23"/>
  <c r="E83" i="23"/>
  <c r="E82" i="23"/>
  <c r="J81" i="23"/>
  <c r="I81" i="23"/>
  <c r="H81" i="23"/>
  <c r="G81" i="23"/>
  <c r="F81" i="23"/>
  <c r="E81" i="23" l="1"/>
  <c r="E345" i="23"/>
  <c r="G368" i="2" l="1"/>
  <c r="G367" i="2"/>
  <c r="G366" i="2"/>
  <c r="G365" i="2"/>
  <c r="H368" i="2"/>
  <c r="H367" i="2"/>
  <c r="H366" i="2"/>
  <c r="H365" i="2"/>
  <c r="K368" i="2"/>
  <c r="K367" i="2"/>
  <c r="K366" i="2"/>
  <c r="K365" i="2"/>
  <c r="J368" i="2"/>
  <c r="J367" i="2"/>
  <c r="J366" i="2"/>
  <c r="J365" i="2"/>
  <c r="I366" i="2"/>
  <c r="I367" i="2"/>
  <c r="I377" i="2" s="1"/>
  <c r="I368" i="2"/>
  <c r="I365" i="2"/>
  <c r="K369" i="2"/>
  <c r="J369" i="2"/>
  <c r="I369" i="2"/>
  <c r="H369" i="2"/>
  <c r="G369" i="2"/>
  <c r="F369" i="2"/>
  <c r="E368" i="2"/>
  <c r="E367" i="2"/>
  <c r="E366" i="2"/>
  <c r="F367" i="2" l="1"/>
  <c r="H435" i="2"/>
  <c r="G435" i="2"/>
  <c r="E435" i="2"/>
  <c r="H434" i="2"/>
  <c r="E44" i="27" s="1"/>
  <c r="G434" i="2"/>
  <c r="D44" i="27" s="1"/>
  <c r="E434" i="2"/>
  <c r="H433" i="2"/>
  <c r="E43" i="27" s="1"/>
  <c r="E433" i="2"/>
  <c r="H432" i="2"/>
  <c r="E42" i="27" s="1"/>
  <c r="G432" i="2"/>
  <c r="D42" i="27" s="1"/>
  <c r="E432" i="2"/>
  <c r="F430" i="2"/>
  <c r="F425" i="2" s="1"/>
  <c r="F435" i="2" s="1"/>
  <c r="I45" i="27" s="1"/>
  <c r="F424" i="2"/>
  <c r="F423" i="2"/>
  <c r="F427" i="2"/>
  <c r="E427" i="2" s="1"/>
  <c r="K426" i="2"/>
  <c r="J426" i="2"/>
  <c r="I426" i="2"/>
  <c r="K425" i="2"/>
  <c r="K435" i="2" s="1"/>
  <c r="J425" i="2"/>
  <c r="J435" i="2" s="1"/>
  <c r="I425" i="2"/>
  <c r="I435" i="2" s="1"/>
  <c r="K424" i="2"/>
  <c r="K434" i="2" s="1"/>
  <c r="H44" i="27" s="1"/>
  <c r="I434" i="2"/>
  <c r="F44" i="27" s="1"/>
  <c r="K423" i="2"/>
  <c r="K433" i="2" s="1"/>
  <c r="H43" i="27" s="1"/>
  <c r="J423" i="2"/>
  <c r="J433" i="2" s="1"/>
  <c r="G43" i="27" s="1"/>
  <c r="I433" i="2"/>
  <c r="F43" i="27" s="1"/>
  <c r="K422" i="2"/>
  <c r="J422" i="2"/>
  <c r="I422" i="2"/>
  <c r="G421" i="2"/>
  <c r="G431" i="2" s="1"/>
  <c r="D41" i="27" s="1"/>
  <c r="F426" i="2" l="1"/>
  <c r="K432" i="2"/>
  <c r="H42" i="27" s="1"/>
  <c r="K421" i="2"/>
  <c r="I432" i="2"/>
  <c r="F42" i="27" s="1"/>
  <c r="I421" i="2"/>
  <c r="I431" i="2" s="1"/>
  <c r="F41" i="27" s="1"/>
  <c r="J432" i="2"/>
  <c r="G42" i="27" s="1"/>
  <c r="J421" i="2"/>
  <c r="J431" i="2" s="1"/>
  <c r="G41" i="27" s="1"/>
  <c r="K431" i="2"/>
  <c r="H41" i="27" s="1"/>
  <c r="F422" i="2"/>
  <c r="F433" i="2"/>
  <c r="I43" i="27" s="1"/>
  <c r="F434" i="2"/>
  <c r="I44" i="27" s="1"/>
  <c r="F432" i="2" l="1"/>
  <c r="I42" i="27" s="1"/>
  <c r="F431" i="2"/>
  <c r="I41" i="27"/>
  <c r="F421" i="2"/>
  <c r="F92" i="2"/>
  <c r="F91" i="2"/>
  <c r="F90" i="2"/>
  <c r="F89" i="2"/>
  <c r="K88" i="2"/>
  <c r="J88" i="2"/>
  <c r="I88" i="2"/>
  <c r="H88" i="2"/>
  <c r="G88" i="2"/>
  <c r="E88" i="2"/>
  <c r="F88" i="2" l="1"/>
  <c r="E278" i="23"/>
  <c r="E277" i="23"/>
  <c r="E276" i="23"/>
  <c r="E275" i="23"/>
  <c r="J274" i="23"/>
  <c r="I274" i="23"/>
  <c r="H274" i="23"/>
  <c r="G274" i="23"/>
  <c r="F274" i="23"/>
  <c r="E150" i="23"/>
  <c r="E149" i="23"/>
  <c r="E148" i="23"/>
  <c r="E147" i="23"/>
  <c r="J146" i="23"/>
  <c r="I146" i="23"/>
  <c r="H146" i="23"/>
  <c r="G146" i="23"/>
  <c r="F146" i="23"/>
  <c r="E125" i="23"/>
  <c r="E124" i="23"/>
  <c r="E123" i="23"/>
  <c r="E122" i="23"/>
  <c r="J121" i="23"/>
  <c r="I121" i="23"/>
  <c r="H121" i="23"/>
  <c r="G121" i="23"/>
  <c r="F121" i="23"/>
  <c r="E274" i="23" l="1"/>
  <c r="E146" i="23"/>
  <c r="E121" i="23"/>
  <c r="I376" i="2"/>
  <c r="I378" i="2"/>
  <c r="I375" i="2"/>
  <c r="I374" i="2" l="1"/>
  <c r="F21" i="27" s="1"/>
  <c r="F298" i="2"/>
  <c r="F297" i="2"/>
  <c r="F296" i="2"/>
  <c r="F295" i="2"/>
  <c r="K294" i="2"/>
  <c r="J294" i="2"/>
  <c r="H294" i="2"/>
  <c r="G294" i="2"/>
  <c r="E294" i="2"/>
  <c r="F294" i="2" l="1"/>
  <c r="F157" i="2"/>
  <c r="F156" i="2"/>
  <c r="F155" i="2"/>
  <c r="F154" i="2"/>
  <c r="K153" i="2"/>
  <c r="J153" i="2"/>
  <c r="I153" i="2"/>
  <c r="H153" i="2"/>
  <c r="G153" i="2"/>
  <c r="E153" i="2"/>
  <c r="F132" i="2"/>
  <c r="F131" i="2"/>
  <c r="F130" i="2"/>
  <c r="F129" i="2"/>
  <c r="K128" i="2"/>
  <c r="J128" i="2"/>
  <c r="I128" i="2"/>
  <c r="H128" i="2"/>
  <c r="G128" i="2"/>
  <c r="E128" i="2"/>
  <c r="F153" i="2" l="1"/>
  <c r="F128" i="2"/>
  <c r="B13" i="28"/>
  <c r="B14" i="28" s="1"/>
  <c r="B15" i="28" s="1"/>
  <c r="B16" i="28" s="1"/>
  <c r="B17" i="28" s="1"/>
  <c r="B18" i="28" s="1"/>
  <c r="B19" i="28" s="1"/>
  <c r="G15" i="2" l="1"/>
  <c r="F150" i="2"/>
  <c r="G16" i="2"/>
  <c r="K160" i="2" l="1"/>
  <c r="K161" i="2"/>
  <c r="K162" i="2"/>
  <c r="J160" i="2"/>
  <c r="J161" i="2"/>
  <c r="J162" i="2"/>
  <c r="J384" i="2" l="1"/>
  <c r="J382" i="2"/>
  <c r="J383" i="2"/>
  <c r="J381" i="2"/>
  <c r="J15" i="2"/>
  <c r="J16" i="2"/>
  <c r="J17" i="2"/>
  <c r="J14" i="2"/>
  <c r="J159" i="2"/>
  <c r="J241" i="2"/>
  <c r="J376" i="2" s="1"/>
  <c r="J242" i="2"/>
  <c r="J377" i="2" s="1"/>
  <c r="J243" i="2"/>
  <c r="J378" i="2" s="1"/>
  <c r="J240" i="2"/>
  <c r="J375" i="2" s="1"/>
  <c r="J374" i="2" l="1"/>
  <c r="J237" i="2"/>
  <c r="J234" i="2"/>
  <c r="G12" i="27" s="1"/>
  <c r="K159" i="2"/>
  <c r="K15" i="2"/>
  <c r="K235" i="2" s="1"/>
  <c r="H13" i="27" s="1"/>
  <c r="K16" i="2"/>
  <c r="K17" i="2"/>
  <c r="K237" i="2" s="1"/>
  <c r="H15" i="27" s="1"/>
  <c r="K14" i="2"/>
  <c r="K234" i="2" s="1"/>
  <c r="H12" i="27" s="1"/>
  <c r="K241" i="2"/>
  <c r="K376" i="2" s="1"/>
  <c r="K242" i="2"/>
  <c r="K377" i="2" s="1"/>
  <c r="K243" i="2"/>
  <c r="K378" i="2" s="1"/>
  <c r="K240" i="2"/>
  <c r="K375" i="2" s="1"/>
  <c r="K374" i="2" s="1"/>
  <c r="G15" i="27" l="1"/>
  <c r="J236" i="2"/>
  <c r="J235" i="2"/>
  <c r="K236" i="2"/>
  <c r="H14" i="27" s="1"/>
  <c r="E273" i="23"/>
  <c r="E272" i="23"/>
  <c r="E271" i="23"/>
  <c r="E270" i="23"/>
  <c r="J269" i="23"/>
  <c r="I269" i="23"/>
  <c r="H269" i="23"/>
  <c r="G269" i="23"/>
  <c r="F269" i="23"/>
  <c r="E268" i="23"/>
  <c r="E267" i="23"/>
  <c r="E266" i="23"/>
  <c r="E265" i="23"/>
  <c r="J264" i="23"/>
  <c r="I264" i="23"/>
  <c r="H264" i="23"/>
  <c r="G264" i="23"/>
  <c r="F264" i="23"/>
  <c r="E263" i="23"/>
  <c r="E262" i="23"/>
  <c r="E261" i="23"/>
  <c r="E260" i="23"/>
  <c r="J259" i="23"/>
  <c r="I259" i="23"/>
  <c r="H259" i="23"/>
  <c r="G259" i="23"/>
  <c r="F259" i="23"/>
  <c r="E258" i="23"/>
  <c r="E257" i="23"/>
  <c r="E256" i="23"/>
  <c r="E255" i="23"/>
  <c r="J254" i="23"/>
  <c r="I254" i="23"/>
  <c r="H254" i="23"/>
  <c r="G254" i="23"/>
  <c r="F254" i="23"/>
  <c r="E216" i="23"/>
  <c r="E215" i="23"/>
  <c r="E214" i="23"/>
  <c r="E213" i="23"/>
  <c r="J212" i="23"/>
  <c r="I212" i="23"/>
  <c r="H212" i="23"/>
  <c r="G212" i="23"/>
  <c r="F212" i="23"/>
  <c r="E120" i="23"/>
  <c r="E119" i="23"/>
  <c r="E118" i="23"/>
  <c r="E117" i="23"/>
  <c r="J116" i="23"/>
  <c r="I116" i="23"/>
  <c r="H116" i="23"/>
  <c r="G116" i="23"/>
  <c r="F116" i="23"/>
  <c r="E115" i="23"/>
  <c r="E114" i="23"/>
  <c r="E113" i="23"/>
  <c r="E112" i="23"/>
  <c r="J111" i="23"/>
  <c r="I111" i="23"/>
  <c r="H111" i="23"/>
  <c r="G111" i="23"/>
  <c r="F111" i="23"/>
  <c r="E110" i="23"/>
  <c r="E109" i="23"/>
  <c r="E108" i="23"/>
  <c r="E107" i="23"/>
  <c r="J106" i="23"/>
  <c r="I106" i="23"/>
  <c r="H106" i="23"/>
  <c r="G106" i="23"/>
  <c r="F106" i="23"/>
  <c r="E95" i="23"/>
  <c r="E94" i="23"/>
  <c r="E93" i="23"/>
  <c r="E92" i="23"/>
  <c r="J91" i="23"/>
  <c r="I91" i="23"/>
  <c r="H91" i="23"/>
  <c r="G91" i="23"/>
  <c r="F91" i="23"/>
  <c r="G17" i="2"/>
  <c r="G14" i="2"/>
  <c r="H15" i="2"/>
  <c r="H16" i="2"/>
  <c r="H17" i="2"/>
  <c r="H14" i="2"/>
  <c r="G13" i="2" l="1"/>
  <c r="G13" i="27"/>
  <c r="F15" i="2"/>
  <c r="G14" i="27"/>
  <c r="E269" i="23"/>
  <c r="E264" i="23"/>
  <c r="E259" i="23"/>
  <c r="E254" i="23"/>
  <c r="E116" i="23"/>
  <c r="E212" i="23"/>
  <c r="E91" i="23"/>
  <c r="E111" i="23"/>
  <c r="E106" i="23"/>
  <c r="F127" i="2"/>
  <c r="F126" i="2"/>
  <c r="F125" i="2"/>
  <c r="F124" i="2"/>
  <c r="K123" i="2"/>
  <c r="J123" i="2"/>
  <c r="I123" i="2"/>
  <c r="H123" i="2"/>
  <c r="G123" i="2"/>
  <c r="E123" i="2"/>
  <c r="F122" i="2"/>
  <c r="F121" i="2"/>
  <c r="F120" i="2"/>
  <c r="F119" i="2"/>
  <c r="K118" i="2"/>
  <c r="J118" i="2"/>
  <c r="I118" i="2"/>
  <c r="H118" i="2"/>
  <c r="G118" i="2"/>
  <c r="E118" i="2"/>
  <c r="F123" i="2" l="1"/>
  <c r="F118" i="2"/>
  <c r="F414" i="2"/>
  <c r="F413" i="2"/>
  <c r="F412" i="2"/>
  <c r="F411" i="2"/>
  <c r="K410" i="2"/>
  <c r="J410" i="2"/>
  <c r="I410" i="2"/>
  <c r="H410" i="2"/>
  <c r="G410" i="2"/>
  <c r="E410" i="2"/>
  <c r="F409" i="2"/>
  <c r="F408" i="2"/>
  <c r="F407" i="2"/>
  <c r="F406" i="2"/>
  <c r="K405" i="2"/>
  <c r="J405" i="2"/>
  <c r="I405" i="2"/>
  <c r="H405" i="2"/>
  <c r="G405" i="2"/>
  <c r="E405" i="2"/>
  <c r="F404" i="2"/>
  <c r="F403" i="2"/>
  <c r="F402" i="2"/>
  <c r="F401" i="2"/>
  <c r="K400" i="2"/>
  <c r="J400" i="2"/>
  <c r="I400" i="2"/>
  <c r="H400" i="2"/>
  <c r="G400" i="2"/>
  <c r="E400" i="2"/>
  <c r="F398" i="2"/>
  <c r="F397" i="2"/>
  <c r="F396" i="2"/>
  <c r="K395" i="2"/>
  <c r="J395" i="2"/>
  <c r="I395" i="2"/>
  <c r="H395" i="2"/>
  <c r="G395" i="2"/>
  <c r="E395" i="2"/>
  <c r="K394" i="2"/>
  <c r="J394" i="2"/>
  <c r="I394" i="2"/>
  <c r="H394" i="2"/>
  <c r="G394" i="2"/>
  <c r="E394" i="2"/>
  <c r="K393" i="2"/>
  <c r="J393" i="2"/>
  <c r="I393" i="2"/>
  <c r="H393" i="2"/>
  <c r="G393" i="2"/>
  <c r="E393" i="2"/>
  <c r="K392" i="2"/>
  <c r="J392" i="2"/>
  <c r="I392" i="2"/>
  <c r="H392" i="2"/>
  <c r="G392" i="2"/>
  <c r="E392" i="2"/>
  <c r="K391" i="2"/>
  <c r="J391" i="2"/>
  <c r="I391" i="2"/>
  <c r="H391" i="2"/>
  <c r="G391" i="2"/>
  <c r="E391" i="2"/>
  <c r="F389" i="2"/>
  <c r="F384" i="2" s="1"/>
  <c r="F388" i="2"/>
  <c r="F383" i="2" s="1"/>
  <c r="F387" i="2"/>
  <c r="F382" i="2" s="1"/>
  <c r="F386" i="2"/>
  <c r="F381" i="2" s="1"/>
  <c r="K385" i="2"/>
  <c r="J385" i="2"/>
  <c r="I385" i="2"/>
  <c r="H385" i="2"/>
  <c r="G385" i="2"/>
  <c r="E385" i="2"/>
  <c r="E380" i="2" s="1"/>
  <c r="K384" i="2"/>
  <c r="I384" i="2"/>
  <c r="H384" i="2"/>
  <c r="G384" i="2"/>
  <c r="E384" i="2"/>
  <c r="K383" i="2"/>
  <c r="I383" i="2"/>
  <c r="H383" i="2"/>
  <c r="G383" i="2"/>
  <c r="E383" i="2"/>
  <c r="K382" i="2"/>
  <c r="I382" i="2"/>
  <c r="H382" i="2"/>
  <c r="G382" i="2"/>
  <c r="E382" i="2"/>
  <c r="K381" i="2"/>
  <c r="I381" i="2"/>
  <c r="H381" i="2"/>
  <c r="G381" i="2"/>
  <c r="E381" i="2"/>
  <c r="E374" i="2"/>
  <c r="E365" i="2" s="1"/>
  <c r="E364" i="2" s="1"/>
  <c r="F363" i="2"/>
  <c r="F362" i="2"/>
  <c r="F361" i="2"/>
  <c r="F360" i="2"/>
  <c r="K359" i="2"/>
  <c r="J359" i="2"/>
  <c r="I359" i="2"/>
  <c r="H359" i="2"/>
  <c r="G359" i="2"/>
  <c r="E359" i="2"/>
  <c r="F358" i="2"/>
  <c r="F357" i="2"/>
  <c r="F356" i="2"/>
  <c r="F355" i="2"/>
  <c r="K354" i="2"/>
  <c r="J354" i="2"/>
  <c r="I354" i="2"/>
  <c r="H354" i="2"/>
  <c r="G354" i="2"/>
  <c r="E354" i="2"/>
  <c r="F353" i="2"/>
  <c r="F352" i="2"/>
  <c r="F351" i="2"/>
  <c r="F350" i="2"/>
  <c r="K349" i="2"/>
  <c r="J349" i="2"/>
  <c r="I349" i="2"/>
  <c r="H349" i="2"/>
  <c r="G349" i="2"/>
  <c r="E349" i="2"/>
  <c r="F348" i="2"/>
  <c r="F347" i="2"/>
  <c r="F346" i="2"/>
  <c r="F345" i="2"/>
  <c r="K344" i="2"/>
  <c r="J344" i="2"/>
  <c r="I344" i="2"/>
  <c r="H344" i="2"/>
  <c r="G344" i="2"/>
  <c r="E344" i="2"/>
  <c r="F343" i="2"/>
  <c r="F342" i="2"/>
  <c r="F341" i="2"/>
  <c r="F340" i="2"/>
  <c r="K339" i="2"/>
  <c r="J339" i="2"/>
  <c r="I339" i="2"/>
  <c r="H339" i="2"/>
  <c r="G339" i="2"/>
  <c r="E339" i="2"/>
  <c r="F338" i="2"/>
  <c r="F337" i="2"/>
  <c r="F336" i="2"/>
  <c r="F335" i="2"/>
  <c r="K334" i="2"/>
  <c r="J334" i="2"/>
  <c r="I334" i="2"/>
  <c r="H334" i="2"/>
  <c r="G334" i="2"/>
  <c r="E334" i="2"/>
  <c r="F333" i="2"/>
  <c r="F332" i="2"/>
  <c r="F331" i="2"/>
  <c r="F330" i="2"/>
  <c r="K329" i="2"/>
  <c r="J329" i="2"/>
  <c r="I329" i="2"/>
  <c r="H329" i="2"/>
  <c r="G329" i="2"/>
  <c r="E329" i="2"/>
  <c r="F328" i="2"/>
  <c r="F327" i="2"/>
  <c r="F326" i="2"/>
  <c r="F325" i="2"/>
  <c r="K324" i="2"/>
  <c r="J324" i="2"/>
  <c r="I324" i="2"/>
  <c r="H324" i="2"/>
  <c r="G324" i="2"/>
  <c r="E324" i="2"/>
  <c r="F323" i="2"/>
  <c r="F322" i="2"/>
  <c r="F321" i="2"/>
  <c r="F320" i="2"/>
  <c r="K319" i="2"/>
  <c r="J319" i="2"/>
  <c r="I319" i="2"/>
  <c r="H319" i="2"/>
  <c r="G319" i="2"/>
  <c r="E319" i="2"/>
  <c r="F318" i="2"/>
  <c r="F317" i="2"/>
  <c r="F316" i="2"/>
  <c r="F315" i="2"/>
  <c r="K314" i="2"/>
  <c r="J314" i="2"/>
  <c r="I314" i="2"/>
  <c r="H314" i="2"/>
  <c r="G314" i="2"/>
  <c r="E314" i="2"/>
  <c r="F313" i="2"/>
  <c r="F312" i="2"/>
  <c r="F311" i="2"/>
  <c r="F310" i="2"/>
  <c r="K309" i="2"/>
  <c r="J309" i="2"/>
  <c r="I309" i="2"/>
  <c r="H309" i="2"/>
  <c r="G309" i="2"/>
  <c r="E309" i="2"/>
  <c r="F308" i="2"/>
  <c r="F307" i="2"/>
  <c r="F306" i="2"/>
  <c r="F305" i="2"/>
  <c r="K304" i="2"/>
  <c r="J304" i="2"/>
  <c r="I304" i="2"/>
  <c r="H304" i="2"/>
  <c r="G304" i="2"/>
  <c r="E304" i="2"/>
  <c r="F293" i="2"/>
  <c r="F292" i="2"/>
  <c r="F291" i="2"/>
  <c r="F290" i="2"/>
  <c r="K289" i="2"/>
  <c r="J289" i="2"/>
  <c r="I289" i="2"/>
  <c r="H289" i="2"/>
  <c r="G289" i="2"/>
  <c r="E289" i="2"/>
  <c r="F288" i="2"/>
  <c r="F287" i="2"/>
  <c r="F286" i="2"/>
  <c r="F285" i="2"/>
  <c r="K284" i="2"/>
  <c r="J284" i="2"/>
  <c r="I284" i="2"/>
  <c r="H284" i="2"/>
  <c r="G284" i="2"/>
  <c r="E284" i="2"/>
  <c r="F283" i="2"/>
  <c r="F282" i="2"/>
  <c r="F281" i="2"/>
  <c r="F280" i="2"/>
  <c r="K279" i="2"/>
  <c r="J279" i="2"/>
  <c r="I279" i="2"/>
  <c r="H279" i="2"/>
  <c r="G279" i="2"/>
  <c r="E279" i="2"/>
  <c r="F278" i="2"/>
  <c r="F277" i="2"/>
  <c r="F276" i="2"/>
  <c r="F275" i="2"/>
  <c r="K274" i="2"/>
  <c r="J274" i="2"/>
  <c r="I274" i="2"/>
  <c r="H274" i="2"/>
  <c r="G274" i="2"/>
  <c r="E274" i="2"/>
  <c r="F273" i="2"/>
  <c r="F272" i="2"/>
  <c r="F271" i="2"/>
  <c r="F270" i="2"/>
  <c r="K269" i="2"/>
  <c r="J269" i="2"/>
  <c r="I269" i="2"/>
  <c r="H269" i="2"/>
  <c r="G269" i="2"/>
  <c r="E269" i="2"/>
  <c r="F268" i="2"/>
  <c r="F267" i="2"/>
  <c r="F266" i="2"/>
  <c r="F265" i="2"/>
  <c r="K264" i="2"/>
  <c r="J264" i="2"/>
  <c r="I264" i="2"/>
  <c r="H264" i="2"/>
  <c r="G264" i="2"/>
  <c r="E264" i="2"/>
  <c r="F263" i="2"/>
  <c r="F262" i="2"/>
  <c r="F261" i="2"/>
  <c r="F260" i="2"/>
  <c r="K259" i="2"/>
  <c r="J259" i="2"/>
  <c r="I259" i="2"/>
  <c r="H259" i="2"/>
  <c r="G259" i="2"/>
  <c r="E259" i="2"/>
  <c r="F258" i="2"/>
  <c r="F257" i="2"/>
  <c r="F256" i="2"/>
  <c r="F255" i="2"/>
  <c r="K254" i="2"/>
  <c r="J254" i="2"/>
  <c r="I254" i="2"/>
  <c r="H254" i="2"/>
  <c r="G254" i="2"/>
  <c r="E254" i="2"/>
  <c r="F253" i="2"/>
  <c r="F252" i="2"/>
  <c r="F251" i="2"/>
  <c r="F250" i="2"/>
  <c r="K249" i="2"/>
  <c r="J249" i="2"/>
  <c r="I249" i="2"/>
  <c r="H249" i="2"/>
  <c r="G249" i="2"/>
  <c r="E249" i="2"/>
  <c r="F248" i="2"/>
  <c r="F247" i="2"/>
  <c r="F246" i="2"/>
  <c r="F245" i="2"/>
  <c r="K244" i="2"/>
  <c r="J244" i="2"/>
  <c r="I244" i="2"/>
  <c r="H244" i="2"/>
  <c r="G244" i="2"/>
  <c r="E244" i="2"/>
  <c r="H243" i="2"/>
  <c r="H378" i="2" s="1"/>
  <c r="G243" i="2"/>
  <c r="G378" i="2" s="1"/>
  <c r="H242" i="2"/>
  <c r="H377" i="2" s="1"/>
  <c r="G242" i="2"/>
  <c r="G377" i="2" s="1"/>
  <c r="H241" i="2"/>
  <c r="H376" i="2" s="1"/>
  <c r="G241" i="2"/>
  <c r="G376" i="2" s="1"/>
  <c r="H240" i="2"/>
  <c r="H375" i="2" s="1"/>
  <c r="H374" i="2" s="1"/>
  <c r="G240" i="2"/>
  <c r="G375" i="2" s="1"/>
  <c r="F232" i="2"/>
  <c r="F229" i="2"/>
  <c r="K228" i="2"/>
  <c r="J228" i="2"/>
  <c r="I228" i="2"/>
  <c r="H228" i="2"/>
  <c r="G228" i="2"/>
  <c r="E228" i="2"/>
  <c r="F227" i="2"/>
  <c r="F226" i="2"/>
  <c r="F225" i="2"/>
  <c r="F224" i="2"/>
  <c r="K223" i="2"/>
  <c r="J223" i="2"/>
  <c r="I223" i="2"/>
  <c r="H223" i="2"/>
  <c r="G223" i="2"/>
  <c r="E223" i="2"/>
  <c r="F222" i="2"/>
  <c r="F221" i="2"/>
  <c r="F220" i="2"/>
  <c r="F219" i="2"/>
  <c r="K218" i="2"/>
  <c r="J218" i="2"/>
  <c r="I218" i="2"/>
  <c r="H218" i="2"/>
  <c r="G218" i="2"/>
  <c r="E218" i="2"/>
  <c r="F217" i="2"/>
  <c r="F214" i="2"/>
  <c r="K213" i="2"/>
  <c r="J213" i="2"/>
  <c r="I213" i="2"/>
  <c r="H213" i="2"/>
  <c r="G213" i="2"/>
  <c r="E213" i="2"/>
  <c r="F212" i="2"/>
  <c r="F211" i="2"/>
  <c r="F210" i="2"/>
  <c r="F209" i="2"/>
  <c r="K208" i="2"/>
  <c r="J208" i="2"/>
  <c r="I208" i="2"/>
  <c r="H208" i="2"/>
  <c r="G208" i="2"/>
  <c r="E208" i="2"/>
  <c r="F207" i="2"/>
  <c r="F206" i="2"/>
  <c r="F205" i="2"/>
  <c r="F204" i="2"/>
  <c r="K203" i="2"/>
  <c r="J203" i="2"/>
  <c r="I203" i="2"/>
  <c r="H203" i="2"/>
  <c r="G203" i="2"/>
  <c r="E203" i="2"/>
  <c r="F202" i="2"/>
  <c r="F199" i="2"/>
  <c r="K198" i="2"/>
  <c r="J198" i="2"/>
  <c r="I198" i="2"/>
  <c r="H198" i="2"/>
  <c r="G198" i="2"/>
  <c r="E198" i="2"/>
  <c r="F197" i="2"/>
  <c r="F196" i="2"/>
  <c r="F195" i="2"/>
  <c r="F194" i="2"/>
  <c r="K193" i="2"/>
  <c r="J193" i="2"/>
  <c r="I193" i="2"/>
  <c r="H193" i="2"/>
  <c r="G193" i="2"/>
  <c r="E193" i="2"/>
  <c r="F192" i="2"/>
  <c r="F191" i="2"/>
  <c r="F190" i="2"/>
  <c r="F189" i="2"/>
  <c r="K188" i="2"/>
  <c r="J188" i="2"/>
  <c r="I188" i="2"/>
  <c r="H188" i="2"/>
  <c r="G188" i="2"/>
  <c r="E188" i="2"/>
  <c r="F187" i="2"/>
  <c r="F186" i="2"/>
  <c r="F185" i="2"/>
  <c r="F184" i="2"/>
  <c r="K183" i="2"/>
  <c r="J183" i="2"/>
  <c r="I183" i="2"/>
  <c r="H183" i="2"/>
  <c r="G183" i="2"/>
  <c r="E183" i="2"/>
  <c r="F182" i="2"/>
  <c r="F181" i="2"/>
  <c r="F180" i="2"/>
  <c r="F179" i="2"/>
  <c r="K178" i="2"/>
  <c r="J178" i="2"/>
  <c r="I178" i="2"/>
  <c r="H178" i="2"/>
  <c r="G178" i="2"/>
  <c r="E178" i="2"/>
  <c r="F177" i="2"/>
  <c r="K173" i="2"/>
  <c r="J173" i="2"/>
  <c r="I173" i="2"/>
  <c r="H173" i="2"/>
  <c r="G173" i="2"/>
  <c r="F172" i="2"/>
  <c r="F171" i="2"/>
  <c r="F170" i="2"/>
  <c r="F169" i="2"/>
  <c r="K168" i="2"/>
  <c r="J168" i="2"/>
  <c r="I168" i="2"/>
  <c r="H168" i="2"/>
  <c r="G168" i="2"/>
  <c r="F167" i="2"/>
  <c r="F163" i="2" s="1"/>
  <c r="K163" i="2"/>
  <c r="J163" i="2"/>
  <c r="I163" i="2"/>
  <c r="H163" i="2"/>
  <c r="G163" i="2"/>
  <c r="I162" i="2"/>
  <c r="I237" i="2" s="1"/>
  <c r="F15" i="27" s="1"/>
  <c r="H162" i="2"/>
  <c r="H237" i="2" s="1"/>
  <c r="E15" i="27" s="1"/>
  <c r="G162" i="2"/>
  <c r="E162" i="2"/>
  <c r="I161" i="2"/>
  <c r="I236" i="2" s="1"/>
  <c r="F14" i="27" s="1"/>
  <c r="H161" i="2"/>
  <c r="H236" i="2" s="1"/>
  <c r="E14" i="27" s="1"/>
  <c r="G161" i="2"/>
  <c r="G236" i="2" s="1"/>
  <c r="D14" i="27" s="1"/>
  <c r="E161" i="2"/>
  <c r="I160" i="2"/>
  <c r="I235" i="2" s="1"/>
  <c r="F13" i="27" s="1"/>
  <c r="H160" i="2"/>
  <c r="G160" i="2"/>
  <c r="G235" i="2" s="1"/>
  <c r="D13" i="27" s="1"/>
  <c r="E160" i="2"/>
  <c r="I159" i="2"/>
  <c r="I234" i="2" s="1"/>
  <c r="F12" i="27" s="1"/>
  <c r="H159" i="2"/>
  <c r="H234" i="2" s="1"/>
  <c r="E12" i="27" s="1"/>
  <c r="G159" i="2"/>
  <c r="G234" i="2" s="1"/>
  <c r="D12" i="27" s="1"/>
  <c r="E159" i="2"/>
  <c r="F152" i="2"/>
  <c r="F151" i="2"/>
  <c r="F149" i="2"/>
  <c r="K148" i="2"/>
  <c r="J148" i="2"/>
  <c r="I148" i="2"/>
  <c r="H148" i="2"/>
  <c r="G148" i="2"/>
  <c r="E148" i="2"/>
  <c r="F147" i="2"/>
  <c r="F146" i="2"/>
  <c r="F145" i="2"/>
  <c r="F144" i="2"/>
  <c r="K143" i="2"/>
  <c r="J143" i="2"/>
  <c r="I143" i="2"/>
  <c r="H143" i="2"/>
  <c r="G143" i="2"/>
  <c r="E143" i="2"/>
  <c r="F117" i="2"/>
  <c r="F116" i="2"/>
  <c r="F115" i="2"/>
  <c r="F114" i="2"/>
  <c r="K113" i="2"/>
  <c r="J113" i="2"/>
  <c r="I113" i="2"/>
  <c r="H113" i="2"/>
  <c r="G113" i="2"/>
  <c r="E113" i="2"/>
  <c r="F112" i="2"/>
  <c r="F111" i="2"/>
  <c r="F110" i="2"/>
  <c r="F109" i="2"/>
  <c r="K108" i="2"/>
  <c r="J108" i="2"/>
  <c r="I108" i="2"/>
  <c r="H108" i="2"/>
  <c r="G108" i="2"/>
  <c r="E108" i="2"/>
  <c r="F107" i="2"/>
  <c r="F106" i="2"/>
  <c r="F105" i="2"/>
  <c r="F104" i="2"/>
  <c r="K103" i="2"/>
  <c r="J103" i="2"/>
  <c r="I103" i="2"/>
  <c r="H103" i="2"/>
  <c r="G103" i="2"/>
  <c r="E103" i="2"/>
  <c r="F102" i="2"/>
  <c r="F101" i="2"/>
  <c r="F100" i="2"/>
  <c r="F99" i="2"/>
  <c r="K98" i="2"/>
  <c r="J98" i="2"/>
  <c r="I98" i="2"/>
  <c r="H98" i="2"/>
  <c r="G98" i="2"/>
  <c r="E98" i="2"/>
  <c r="F97" i="2"/>
  <c r="F96" i="2"/>
  <c r="F95" i="2"/>
  <c r="F94" i="2"/>
  <c r="K93" i="2"/>
  <c r="J93" i="2"/>
  <c r="I93" i="2"/>
  <c r="H93" i="2"/>
  <c r="G93" i="2"/>
  <c r="E93" i="2"/>
  <c r="F87" i="2"/>
  <c r="F86" i="2"/>
  <c r="F85" i="2"/>
  <c r="F84" i="2"/>
  <c r="K83" i="2"/>
  <c r="J83" i="2"/>
  <c r="I83" i="2"/>
  <c r="H83" i="2"/>
  <c r="G83" i="2"/>
  <c r="E83" i="2"/>
  <c r="F82" i="2"/>
  <c r="F81" i="2"/>
  <c r="F80" i="2"/>
  <c r="F79" i="2"/>
  <c r="K78" i="2"/>
  <c r="J78" i="2"/>
  <c r="I78" i="2"/>
  <c r="H78" i="2"/>
  <c r="G78" i="2"/>
  <c r="E78" i="2"/>
  <c r="F77" i="2"/>
  <c r="F76" i="2"/>
  <c r="F75" i="2"/>
  <c r="F74" i="2"/>
  <c r="K73" i="2"/>
  <c r="J73" i="2"/>
  <c r="I73" i="2"/>
  <c r="H73" i="2"/>
  <c r="G73" i="2"/>
  <c r="E73" i="2"/>
  <c r="F72" i="2"/>
  <c r="F71" i="2"/>
  <c r="F70" i="2"/>
  <c r="F69" i="2"/>
  <c r="K68" i="2"/>
  <c r="J68" i="2"/>
  <c r="I68" i="2"/>
  <c r="H68" i="2"/>
  <c r="G68" i="2"/>
  <c r="E68" i="2"/>
  <c r="F67" i="2"/>
  <c r="F66" i="2"/>
  <c r="F65" i="2"/>
  <c r="F64" i="2"/>
  <c r="K63" i="2"/>
  <c r="J63" i="2"/>
  <c r="I63" i="2"/>
  <c r="H63" i="2"/>
  <c r="G63" i="2"/>
  <c r="E63" i="2"/>
  <c r="F62" i="2"/>
  <c r="F61" i="2"/>
  <c r="F60" i="2"/>
  <c r="F59" i="2"/>
  <c r="K58" i="2"/>
  <c r="J58" i="2"/>
  <c r="I58" i="2"/>
  <c r="H58" i="2"/>
  <c r="G58" i="2"/>
  <c r="E58" i="2"/>
  <c r="F57" i="2"/>
  <c r="F56" i="2"/>
  <c r="F55" i="2"/>
  <c r="F54" i="2"/>
  <c r="K53" i="2"/>
  <c r="J53" i="2"/>
  <c r="I53" i="2"/>
  <c r="H53" i="2"/>
  <c r="G53" i="2"/>
  <c r="E53" i="2"/>
  <c r="F52" i="2"/>
  <c r="F51" i="2"/>
  <c r="F50" i="2"/>
  <c r="F49" i="2"/>
  <c r="K48" i="2"/>
  <c r="J48" i="2"/>
  <c r="I48" i="2"/>
  <c r="H48" i="2"/>
  <c r="G48" i="2"/>
  <c r="E48" i="2"/>
  <c r="F47" i="2"/>
  <c r="F46" i="2"/>
  <c r="F45" i="2"/>
  <c r="F44" i="2"/>
  <c r="K43" i="2"/>
  <c r="J43" i="2"/>
  <c r="I43" i="2"/>
  <c r="H43" i="2"/>
  <c r="G43" i="2"/>
  <c r="E43" i="2"/>
  <c r="F42" i="2"/>
  <c r="F41" i="2"/>
  <c r="F40" i="2"/>
  <c r="F39" i="2"/>
  <c r="K38" i="2"/>
  <c r="J38" i="2"/>
  <c r="I38" i="2"/>
  <c r="H38" i="2"/>
  <c r="G38" i="2"/>
  <c r="E38" i="2"/>
  <c r="F37" i="2"/>
  <c r="F36" i="2"/>
  <c r="F35" i="2"/>
  <c r="F34" i="2"/>
  <c r="K33" i="2"/>
  <c r="J33" i="2"/>
  <c r="I33" i="2"/>
  <c r="H33" i="2"/>
  <c r="G33" i="2"/>
  <c r="E33" i="2"/>
  <c r="F27" i="2"/>
  <c r="F26" i="2"/>
  <c r="F25" i="2"/>
  <c r="F24" i="2"/>
  <c r="K23" i="2"/>
  <c r="J23" i="2"/>
  <c r="I23" i="2"/>
  <c r="H23" i="2"/>
  <c r="G23" i="2"/>
  <c r="E23" i="2"/>
  <c r="F22" i="2"/>
  <c r="F21" i="2"/>
  <c r="F20" i="2"/>
  <c r="F19" i="2"/>
  <c r="K18" i="2"/>
  <c r="J18" i="2"/>
  <c r="I18" i="2"/>
  <c r="H18" i="2"/>
  <c r="G18" i="2"/>
  <c r="E18" i="2"/>
  <c r="G374" i="2" l="1"/>
  <c r="H380" i="2"/>
  <c r="F405" i="2"/>
  <c r="F366" i="2"/>
  <c r="D22" i="27"/>
  <c r="H22" i="27"/>
  <c r="G23" i="27"/>
  <c r="E25" i="27"/>
  <c r="E22" i="27"/>
  <c r="D23" i="27"/>
  <c r="H23" i="27"/>
  <c r="G24" i="27"/>
  <c r="F25" i="27"/>
  <c r="E23" i="27"/>
  <c r="H24" i="27"/>
  <c r="G25" i="27"/>
  <c r="F22" i="27"/>
  <c r="G22" i="27"/>
  <c r="F23" i="27"/>
  <c r="E24" i="27"/>
  <c r="D25" i="27"/>
  <c r="H25" i="27"/>
  <c r="F24" i="27"/>
  <c r="F240" i="2"/>
  <c r="F83" i="2"/>
  <c r="F168" i="2"/>
  <c r="F183" i="2"/>
  <c r="F203" i="2"/>
  <c r="F208" i="2"/>
  <c r="F148" i="2"/>
  <c r="F162" i="2"/>
  <c r="F243" i="2"/>
  <c r="F259" i="2"/>
  <c r="F269" i="2"/>
  <c r="F289" i="2"/>
  <c r="F63" i="2"/>
  <c r="F73" i="2"/>
  <c r="F43" i="2"/>
  <c r="F53" i="2"/>
  <c r="F108" i="2"/>
  <c r="F193" i="2"/>
  <c r="H239" i="2"/>
  <c r="F339" i="2"/>
  <c r="F359" i="2"/>
  <c r="H416" i="2"/>
  <c r="E32" i="27" s="1"/>
  <c r="J417" i="2"/>
  <c r="J438" i="2" s="1"/>
  <c r="F400" i="2"/>
  <c r="K158" i="2"/>
  <c r="K13" i="2"/>
  <c r="F23" i="2"/>
  <c r="F38" i="2"/>
  <c r="F161" i="2"/>
  <c r="F188" i="2"/>
  <c r="F223" i="2"/>
  <c r="K239" i="2"/>
  <c r="F249" i="2"/>
  <c r="F254" i="2"/>
  <c r="F349" i="2"/>
  <c r="F113" i="2"/>
  <c r="F173" i="2"/>
  <c r="F213" i="2"/>
  <c r="F319" i="2"/>
  <c r="F324" i="2"/>
  <c r="F334" i="2"/>
  <c r="H13" i="2"/>
  <c r="H235" i="2"/>
  <c r="E13" i="27" s="1"/>
  <c r="I13" i="27" s="1"/>
  <c r="F16" i="2"/>
  <c r="F18" i="2"/>
  <c r="F33" i="2"/>
  <c r="F93" i="2"/>
  <c r="F103" i="2"/>
  <c r="F160" i="2"/>
  <c r="F178" i="2"/>
  <c r="F198" i="2"/>
  <c r="G239" i="2"/>
  <c r="F242" i="2"/>
  <c r="F377" i="2" s="1"/>
  <c r="F244" i="2"/>
  <c r="F304" i="2"/>
  <c r="F314" i="2"/>
  <c r="F329" i="2"/>
  <c r="I380" i="2"/>
  <c r="J380" i="2"/>
  <c r="G380" i="2"/>
  <c r="K380" i="2"/>
  <c r="G416" i="2"/>
  <c r="G437" i="2" s="1"/>
  <c r="K416" i="2"/>
  <c r="H32" i="27" s="1"/>
  <c r="I417" i="2"/>
  <c r="I438" i="2" s="1"/>
  <c r="G418" i="2"/>
  <c r="D34" i="27" s="1"/>
  <c r="K418" i="2"/>
  <c r="K439" i="2" s="1"/>
  <c r="H419" i="2"/>
  <c r="E35" i="27" s="1"/>
  <c r="I419" i="2"/>
  <c r="I440" i="2" s="1"/>
  <c r="F395" i="2"/>
  <c r="H418" i="2"/>
  <c r="H439" i="2" s="1"/>
  <c r="G237" i="2"/>
  <c r="K233" i="2"/>
  <c r="H11" i="27" s="1"/>
  <c r="F48" i="2"/>
  <c r="F58" i="2"/>
  <c r="F159" i="2"/>
  <c r="I158" i="2"/>
  <c r="J158" i="2"/>
  <c r="F218" i="2"/>
  <c r="I239" i="2"/>
  <c r="F264" i="2"/>
  <c r="F279" i="2"/>
  <c r="F344" i="2"/>
  <c r="F354" i="2"/>
  <c r="F385" i="2"/>
  <c r="J390" i="2"/>
  <c r="I416" i="2"/>
  <c r="I437" i="2" s="1"/>
  <c r="G417" i="2"/>
  <c r="G438" i="2" s="1"/>
  <c r="K417" i="2"/>
  <c r="K438" i="2" s="1"/>
  <c r="I390" i="2"/>
  <c r="F394" i="2"/>
  <c r="J419" i="2"/>
  <c r="J440" i="2" s="1"/>
  <c r="F68" i="2"/>
  <c r="F78" i="2"/>
  <c r="F143" i="2"/>
  <c r="G158" i="2"/>
  <c r="H158" i="2"/>
  <c r="E158" i="2"/>
  <c r="F228" i="2"/>
  <c r="J239" i="2"/>
  <c r="F274" i="2"/>
  <c r="F284" i="2"/>
  <c r="F309" i="2"/>
  <c r="J416" i="2"/>
  <c r="J437" i="2" s="1"/>
  <c r="H417" i="2"/>
  <c r="E390" i="2"/>
  <c r="J418" i="2"/>
  <c r="J439" i="2" s="1"/>
  <c r="G419" i="2"/>
  <c r="D35" i="27" s="1"/>
  <c r="K419" i="2"/>
  <c r="K440" i="2" s="1"/>
  <c r="F410" i="2"/>
  <c r="I13" i="2"/>
  <c r="I233" i="2"/>
  <c r="F11" i="27" s="1"/>
  <c r="F98" i="2"/>
  <c r="J233" i="2"/>
  <c r="G11" i="27" s="1"/>
  <c r="F14" i="2"/>
  <c r="J13" i="2"/>
  <c r="F17" i="2"/>
  <c r="G390" i="2"/>
  <c r="K390" i="2"/>
  <c r="F393" i="2"/>
  <c r="F241" i="2"/>
  <c r="H390" i="2"/>
  <c r="H415" i="2" s="1"/>
  <c r="E31" i="27" s="1"/>
  <c r="F392" i="2"/>
  <c r="I418" i="2"/>
  <c r="I439" i="2" s="1"/>
  <c r="F391" i="2"/>
  <c r="J436" i="2" l="1"/>
  <c r="F376" i="2"/>
  <c r="I436" i="2"/>
  <c r="H437" i="2"/>
  <c r="F437" i="2" s="1"/>
  <c r="G440" i="2"/>
  <c r="H440" i="2"/>
  <c r="K437" i="2"/>
  <c r="K436" i="2" s="1"/>
  <c r="G439" i="2"/>
  <c r="G436" i="2" s="1"/>
  <c r="F368" i="2"/>
  <c r="F378" i="2" s="1"/>
  <c r="H21" i="27"/>
  <c r="E21" i="27"/>
  <c r="H364" i="2"/>
  <c r="H438" i="2"/>
  <c r="D21" i="27"/>
  <c r="G21" i="27"/>
  <c r="H233" i="2"/>
  <c r="E11" i="27" s="1"/>
  <c r="J415" i="2"/>
  <c r="G31" i="27" s="1"/>
  <c r="H35" i="27"/>
  <c r="F33" i="27"/>
  <c r="G33" i="27"/>
  <c r="F34" i="27"/>
  <c r="E33" i="27"/>
  <c r="F35" i="27"/>
  <c r="D33" i="27"/>
  <c r="G34" i="27"/>
  <c r="F32" i="27"/>
  <c r="E34" i="27"/>
  <c r="H34" i="27"/>
  <c r="D32" i="27"/>
  <c r="I415" i="2"/>
  <c r="F31" i="27" s="1"/>
  <c r="H33" i="27"/>
  <c r="G32" i="27"/>
  <c r="G35" i="27"/>
  <c r="D24" i="27"/>
  <c r="G233" i="2"/>
  <c r="D11" i="27" s="1"/>
  <c r="D15" i="27"/>
  <c r="F236" i="2"/>
  <c r="F237" i="2"/>
  <c r="F234" i="2"/>
  <c r="F416" i="2"/>
  <c r="F158" i="2"/>
  <c r="F380" i="2"/>
  <c r="F374" i="2"/>
  <c r="F235" i="2"/>
  <c r="K415" i="2"/>
  <c r="F417" i="2"/>
  <c r="F419" i="2"/>
  <c r="F239" i="2"/>
  <c r="F13" i="2"/>
  <c r="F418" i="2"/>
  <c r="F390" i="2"/>
  <c r="G415" i="2"/>
  <c r="D31" i="27" s="1"/>
  <c r="H436" i="2" l="1"/>
  <c r="F365" i="2"/>
  <c r="F375" i="2" s="1"/>
  <c r="I364" i="2"/>
  <c r="J364" i="2"/>
  <c r="F440" i="2"/>
  <c r="F438" i="2"/>
  <c r="F439" i="2"/>
  <c r="K364" i="2"/>
  <c r="H31" i="27"/>
  <c r="I31" i="27" s="1"/>
  <c r="F233" i="2"/>
  <c r="F415" i="2"/>
  <c r="F364" i="2" l="1"/>
  <c r="G364" i="2"/>
  <c r="F436" i="2"/>
  <c r="E105" i="23"/>
  <c r="E104" i="23"/>
  <c r="E103" i="23"/>
  <c r="E102" i="23"/>
  <c r="J101" i="23"/>
  <c r="I101" i="23"/>
  <c r="H101" i="23"/>
  <c r="G101" i="23"/>
  <c r="F101" i="23"/>
  <c r="E100" i="23"/>
  <c r="E99" i="23"/>
  <c r="E98" i="23"/>
  <c r="E97" i="23"/>
  <c r="J96" i="23"/>
  <c r="I96" i="23"/>
  <c r="H96" i="23"/>
  <c r="G96" i="23"/>
  <c r="F96" i="23"/>
  <c r="E101" i="23" l="1"/>
  <c r="E96" i="23"/>
  <c r="E90" i="23" l="1"/>
  <c r="E89" i="23"/>
  <c r="E88" i="23"/>
  <c r="E87" i="23"/>
  <c r="J86" i="23"/>
  <c r="I86" i="23"/>
  <c r="H86" i="23"/>
  <c r="G86" i="23"/>
  <c r="F86" i="23"/>
  <c r="E86" i="23" l="1"/>
  <c r="E253" i="23" l="1"/>
  <c r="E252" i="23"/>
  <c r="E251" i="23"/>
  <c r="E250" i="23"/>
  <c r="J249" i="23"/>
  <c r="I249" i="23"/>
  <c r="H249" i="23"/>
  <c r="G249" i="23"/>
  <c r="F249" i="23"/>
  <c r="E248" i="23"/>
  <c r="E247" i="23"/>
  <c r="E246" i="23"/>
  <c r="E245" i="23"/>
  <c r="J244" i="23"/>
  <c r="I244" i="23"/>
  <c r="H244" i="23"/>
  <c r="G244" i="23"/>
  <c r="F244" i="23"/>
  <c r="E243" i="23"/>
  <c r="E242" i="23"/>
  <c r="E241" i="23"/>
  <c r="E240" i="23"/>
  <c r="J239" i="23"/>
  <c r="I239" i="23"/>
  <c r="H239" i="23"/>
  <c r="G239" i="23"/>
  <c r="F239" i="23"/>
  <c r="E181" i="23"/>
  <c r="E180" i="23"/>
  <c r="E179" i="23"/>
  <c r="E178" i="23"/>
  <c r="J177" i="23"/>
  <c r="I177" i="23"/>
  <c r="H177" i="23"/>
  <c r="G177" i="23"/>
  <c r="F177" i="23"/>
  <c r="E166" i="23"/>
  <c r="E165" i="23"/>
  <c r="E164" i="23"/>
  <c r="E163" i="23"/>
  <c r="J162" i="23"/>
  <c r="I162" i="23"/>
  <c r="H162" i="23"/>
  <c r="G162" i="23"/>
  <c r="F162" i="23"/>
  <c r="E156" i="23"/>
  <c r="E155" i="23"/>
  <c r="E154" i="23"/>
  <c r="E153" i="23"/>
  <c r="J152" i="23"/>
  <c r="I152" i="23"/>
  <c r="H152" i="23"/>
  <c r="G152" i="23"/>
  <c r="F152" i="23"/>
  <c r="E145" i="23"/>
  <c r="E144" i="23"/>
  <c r="E143" i="23"/>
  <c r="E142" i="23"/>
  <c r="J141" i="23"/>
  <c r="I141" i="23"/>
  <c r="H141" i="23"/>
  <c r="G141" i="23"/>
  <c r="F141" i="23"/>
  <c r="E140" i="23"/>
  <c r="E139" i="23"/>
  <c r="E138" i="23"/>
  <c r="E137" i="23"/>
  <c r="J136" i="23"/>
  <c r="I136" i="23"/>
  <c r="H136" i="23"/>
  <c r="G136" i="23"/>
  <c r="F136"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E249" i="23" l="1"/>
  <c r="E244" i="23"/>
  <c r="E239" i="23"/>
  <c r="E177" i="23"/>
  <c r="E162" i="23"/>
  <c r="E152" i="23"/>
  <c r="E141" i="23"/>
  <c r="E66" i="23"/>
  <c r="E136" i="23"/>
  <c r="E51" i="23"/>
  <c r="E61" i="23"/>
  <c r="E36" i="23"/>
  <c r="E31" i="23"/>
  <c r="E50" i="23" l="1"/>
  <c r="E49" i="23"/>
  <c r="E48" i="23"/>
  <c r="E47" i="23"/>
  <c r="J46" i="23"/>
  <c r="I46" i="23"/>
  <c r="H46" i="23"/>
  <c r="G46" i="23"/>
  <c r="F46" i="23"/>
  <c r="E46" i="23" l="1"/>
  <c r="E80" i="23"/>
  <c r="E79" i="23"/>
  <c r="E78" i="23"/>
  <c r="E77" i="23"/>
  <c r="J76" i="23"/>
  <c r="I76" i="23"/>
  <c r="H76" i="23"/>
  <c r="G76" i="23"/>
  <c r="F76" i="23"/>
  <c r="E76" i="23" l="1"/>
  <c r="E45" i="23"/>
  <c r="E44" i="23"/>
  <c r="E43" i="23"/>
  <c r="E42" i="23"/>
  <c r="J41" i="23"/>
  <c r="I41" i="23"/>
  <c r="H41" i="23"/>
  <c r="G41" i="23"/>
  <c r="F41" i="23"/>
  <c r="E41" i="23" l="1"/>
  <c r="E75" i="23"/>
  <c r="E74" i="23"/>
  <c r="E73" i="23"/>
  <c r="E72" i="23"/>
  <c r="J71" i="23"/>
  <c r="I71" i="23"/>
  <c r="H71" i="23"/>
  <c r="G71" i="23"/>
  <c r="F71" i="23"/>
  <c r="E71" i="23" l="1"/>
  <c r="E211" i="23" l="1"/>
  <c r="E210" i="23"/>
  <c r="E209" i="23"/>
  <c r="E208" i="23"/>
  <c r="J207" i="23"/>
  <c r="I207" i="23"/>
  <c r="H207" i="23"/>
  <c r="G207" i="23"/>
  <c r="F207" i="23"/>
  <c r="F217" i="23"/>
  <c r="G217" i="23"/>
  <c r="H217" i="23"/>
  <c r="I217" i="23"/>
  <c r="J217" i="23"/>
  <c r="E207" i="23" l="1"/>
  <c r="E217" i="23"/>
  <c r="E221" i="23" l="1"/>
  <c r="E220" i="23"/>
  <c r="E219" i="23"/>
  <c r="E218" i="23"/>
  <c r="E343" i="23" l="1"/>
  <c r="E342" i="23"/>
  <c r="E341" i="23"/>
  <c r="E340" i="23"/>
  <c r="J339" i="23"/>
  <c r="I339" i="23"/>
  <c r="H339" i="23"/>
  <c r="G339" i="23"/>
  <c r="F339" i="23"/>
  <c r="E338" i="23"/>
  <c r="E337" i="23"/>
  <c r="E336" i="23"/>
  <c r="E335" i="23"/>
  <c r="J334" i="23"/>
  <c r="I334" i="23"/>
  <c r="H334" i="23"/>
  <c r="G334" i="23"/>
  <c r="F334" i="23"/>
  <c r="E333" i="23"/>
  <c r="E332" i="23"/>
  <c r="E331" i="23"/>
  <c r="E330" i="23"/>
  <c r="J329" i="23"/>
  <c r="I329" i="23"/>
  <c r="H329" i="23"/>
  <c r="G329" i="23"/>
  <c r="F329" i="23"/>
  <c r="E339" i="23" l="1"/>
  <c r="E334" i="23"/>
  <c r="E329" i="23"/>
  <c r="J157" i="23" l="1"/>
  <c r="I157" i="23"/>
  <c r="H157" i="23"/>
  <c r="G157" i="23"/>
  <c r="E60" i="23" l="1"/>
  <c r="E59" i="23"/>
  <c r="E58" i="23"/>
  <c r="E57" i="23"/>
  <c r="J56" i="23"/>
  <c r="I56" i="23"/>
  <c r="H56" i="23"/>
  <c r="G56" i="23"/>
  <c r="F56" i="23"/>
  <c r="E56" i="23" l="1"/>
  <c r="E159" i="23" l="1"/>
  <c r="E160" i="23"/>
  <c r="E161" i="23"/>
  <c r="E158" i="23"/>
  <c r="E157" i="23" l="1"/>
  <c r="E328" i="23" l="1"/>
  <c r="E327" i="23"/>
  <c r="E326" i="23"/>
  <c r="E325" i="23"/>
  <c r="J324" i="23"/>
  <c r="I324" i="23"/>
  <c r="H324" i="23"/>
  <c r="G324" i="23"/>
  <c r="F324" i="23"/>
  <c r="F352" i="23"/>
  <c r="G352" i="23"/>
  <c r="H352" i="23"/>
  <c r="I352" i="23"/>
  <c r="J352" i="23"/>
  <c r="E353" i="23"/>
  <c r="E352" i="23" l="1"/>
  <c r="E324" i="23"/>
  <c r="F157" i="23" l="1"/>
  <c r="E366" i="23" l="1"/>
  <c r="E365" i="23"/>
  <c r="E364" i="23"/>
  <c r="J363" i="23"/>
  <c r="I363" i="23"/>
  <c r="H363" i="23"/>
  <c r="G363" i="23"/>
  <c r="F363" i="23"/>
  <c r="E363" i="23" l="1"/>
  <c r="E30" i="23"/>
  <c r="E29" i="23"/>
  <c r="E28" i="23"/>
  <c r="E27" i="23"/>
  <c r="J26" i="23"/>
  <c r="I26" i="23"/>
  <c r="H26" i="23"/>
  <c r="G26" i="23"/>
  <c r="F26" i="23"/>
  <c r="E26" i="23" l="1"/>
  <c r="E323" i="23" l="1"/>
  <c r="E322" i="23"/>
  <c r="E321" i="23"/>
  <c r="E320" i="23"/>
  <c r="J319" i="23"/>
  <c r="I319" i="23"/>
  <c r="H319" i="23"/>
  <c r="G319" i="23"/>
  <c r="F319" i="23"/>
  <c r="E319" i="23" l="1"/>
  <c r="E201" i="23" l="1"/>
  <c r="E200" i="23"/>
  <c r="E199" i="23"/>
  <c r="E198" i="23"/>
  <c r="J197" i="23"/>
  <c r="I197" i="23"/>
  <c r="H197" i="23"/>
  <c r="G197" i="23"/>
  <c r="F197" i="23"/>
  <c r="E197" i="23" l="1"/>
  <c r="E196" i="23"/>
  <c r="E195" i="23"/>
  <c r="E194" i="23"/>
  <c r="E193" i="23"/>
  <c r="J192" i="23"/>
  <c r="I192" i="23"/>
  <c r="H192" i="23"/>
  <c r="G192" i="23"/>
  <c r="F192" i="23"/>
  <c r="E192" i="23" l="1"/>
  <c r="E318" i="23" l="1"/>
  <c r="E317" i="23"/>
  <c r="E316" i="23"/>
  <c r="E315" i="23"/>
  <c r="J314" i="23"/>
  <c r="I314" i="23"/>
  <c r="H314" i="23"/>
  <c r="G314" i="23"/>
  <c r="F314" i="23"/>
  <c r="E313" i="23"/>
  <c r="E312" i="23"/>
  <c r="E311" i="23"/>
  <c r="E310" i="23"/>
  <c r="J309" i="23"/>
  <c r="I309" i="23"/>
  <c r="H309" i="23"/>
  <c r="G309" i="23"/>
  <c r="F309" i="23"/>
  <c r="E308" i="23"/>
  <c r="E307" i="23"/>
  <c r="E306" i="23"/>
  <c r="E305" i="23"/>
  <c r="J304" i="23"/>
  <c r="I304" i="23"/>
  <c r="H304" i="23"/>
  <c r="G304" i="23"/>
  <c r="F304" i="23"/>
  <c r="E206" i="23"/>
  <c r="E205" i="23"/>
  <c r="E204" i="23"/>
  <c r="E203" i="23"/>
  <c r="J202" i="23"/>
  <c r="I202" i="23"/>
  <c r="H202" i="23"/>
  <c r="G202" i="23"/>
  <c r="F202" i="23"/>
  <c r="E314" i="23" l="1"/>
  <c r="E304" i="23"/>
  <c r="E309" i="23"/>
  <c r="E202" i="23"/>
  <c r="E298" i="23" l="1"/>
  <c r="E297" i="23"/>
  <c r="E296" i="23"/>
  <c r="E295" i="23"/>
  <c r="J294" i="23"/>
  <c r="I294" i="23"/>
  <c r="H294" i="23"/>
  <c r="G294" i="23"/>
  <c r="F294" i="23"/>
  <c r="E288" i="23"/>
  <c r="E287" i="23"/>
  <c r="E286" i="23"/>
  <c r="E285" i="23"/>
  <c r="J284" i="23"/>
  <c r="I284" i="23"/>
  <c r="H284" i="23"/>
  <c r="G284" i="23"/>
  <c r="F284" i="23"/>
  <c r="E294" i="23" l="1"/>
  <c r="E284" i="23"/>
  <c r="E303" i="23" l="1"/>
  <c r="E302" i="23"/>
  <c r="E301" i="23"/>
  <c r="E300" i="23"/>
  <c r="J299" i="23"/>
  <c r="I299" i="23"/>
  <c r="H299" i="23"/>
  <c r="G299" i="23"/>
  <c r="F299" i="23"/>
  <c r="E299" i="23" l="1"/>
  <c r="E377" i="23"/>
  <c r="E376" i="23"/>
  <c r="E375" i="23"/>
  <c r="E374" i="23"/>
  <c r="J373" i="23"/>
  <c r="I373" i="23"/>
  <c r="H373" i="23"/>
  <c r="G373" i="23"/>
  <c r="F373" i="23"/>
  <c r="E372" i="23"/>
  <c r="E371" i="23"/>
  <c r="E370" i="23"/>
  <c r="E369" i="23"/>
  <c r="J368" i="23"/>
  <c r="I368" i="23"/>
  <c r="H368" i="23"/>
  <c r="G368" i="23"/>
  <c r="F368" i="23"/>
  <c r="E191" i="23"/>
  <c r="E190" i="23"/>
  <c r="E189" i="23"/>
  <c r="E188" i="23"/>
  <c r="J187" i="23"/>
  <c r="I187" i="23"/>
  <c r="H187" i="23"/>
  <c r="G187" i="23"/>
  <c r="F187" i="23"/>
  <c r="E186" i="23"/>
  <c r="E185" i="23"/>
  <c r="E184" i="23"/>
  <c r="E183" i="23"/>
  <c r="J182" i="23"/>
  <c r="I182" i="23"/>
  <c r="H182" i="23"/>
  <c r="G182" i="23"/>
  <c r="F182" i="23"/>
  <c r="E171" i="23"/>
  <c r="E170" i="23"/>
  <c r="E169" i="23"/>
  <c r="E168" i="23"/>
  <c r="J167" i="23"/>
  <c r="I167" i="23"/>
  <c r="H167" i="23"/>
  <c r="G167" i="23"/>
  <c r="F167" i="23"/>
  <c r="J16" i="23"/>
  <c r="I16" i="23"/>
  <c r="H16" i="23"/>
  <c r="G16" i="23"/>
  <c r="F16" i="23"/>
  <c r="E20" i="23"/>
  <c r="E19" i="23"/>
  <c r="E18" i="23"/>
  <c r="E17" i="23"/>
  <c r="E15" i="23"/>
  <c r="E14" i="23"/>
  <c r="E13" i="23"/>
  <c r="E12" i="23"/>
  <c r="J11" i="23"/>
  <c r="I11" i="23"/>
  <c r="H11" i="23"/>
  <c r="G11" i="23"/>
  <c r="F11" i="23"/>
  <c r="E182" i="23" l="1"/>
  <c r="E373" i="23"/>
  <c r="E368" i="23"/>
  <c r="E187" i="23"/>
  <c r="E167" i="23"/>
  <c r="E16" i="23"/>
  <c r="E11" i="23"/>
  <c r="E176" i="23" l="1"/>
  <c r="E175" i="23"/>
  <c r="E174" i="23"/>
  <c r="E173" i="23"/>
  <c r="J172" i="23"/>
  <c r="I172" i="23"/>
  <c r="H172" i="23"/>
  <c r="G172" i="23"/>
  <c r="F172" i="23"/>
  <c r="E172" i="23" l="1"/>
  <c r="E361" i="23"/>
  <c r="E360" i="23"/>
  <c r="E359" i="23"/>
  <c r="J358" i="23"/>
  <c r="I358" i="23"/>
  <c r="H358" i="23"/>
  <c r="G358" i="23"/>
  <c r="F358" i="23"/>
  <c r="E356" i="23"/>
  <c r="E355" i="23"/>
  <c r="E354" i="23"/>
  <c r="E293" i="23"/>
  <c r="E292" i="23"/>
  <c r="E291" i="23"/>
  <c r="E290" i="23"/>
  <c r="J289" i="23"/>
  <c r="I289" i="23"/>
  <c r="H289" i="23"/>
  <c r="G289" i="23"/>
  <c r="F289" i="23"/>
  <c r="E238" i="23"/>
  <c r="E237" i="23"/>
  <c r="E236" i="23"/>
  <c r="E235" i="23"/>
  <c r="J234" i="23"/>
  <c r="I234" i="23"/>
  <c r="H234" i="23"/>
  <c r="G234" i="23"/>
  <c r="F234" i="23"/>
  <c r="E233" i="23"/>
  <c r="E232" i="23"/>
  <c r="E231" i="23"/>
  <c r="E230" i="23"/>
  <c r="J229" i="23"/>
  <c r="I229" i="23"/>
  <c r="H229" i="23"/>
  <c r="G229" i="23"/>
  <c r="F229" i="23"/>
  <c r="E228" i="23"/>
  <c r="E227" i="23"/>
  <c r="E226" i="23"/>
  <c r="E225" i="23"/>
  <c r="J224" i="23"/>
  <c r="I224" i="23"/>
  <c r="H224" i="23"/>
  <c r="G224" i="23"/>
  <c r="F224" i="23"/>
  <c r="E224" i="23" l="1"/>
  <c r="E358" i="23"/>
  <c r="E289" i="23"/>
  <c r="E234" i="23"/>
  <c r="E229" i="23"/>
  <c r="I25" i="27" l="1"/>
  <c r="I15" i="27" l="1"/>
  <c r="I35" i="27"/>
  <c r="I14" i="27"/>
  <c r="I12" i="27"/>
  <c r="I24" i="27"/>
  <c r="I23" i="27"/>
  <c r="I32" i="27"/>
  <c r="I34" i="27"/>
  <c r="I33" i="27"/>
  <c r="I22" i="27"/>
  <c r="I21" i="27" l="1"/>
  <c r="I11" i="27" l="1"/>
</calcChain>
</file>

<file path=xl/sharedStrings.xml><?xml version="1.0" encoding="utf-8"?>
<sst xmlns="http://schemas.openxmlformats.org/spreadsheetml/2006/main" count="1876" uniqueCount="547">
  <si>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</si>
  <si>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</si>
  <si>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</si>
  <si>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</si>
  <si>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</si>
  <si>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</si>
  <si>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</si>
  <si>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</si>
  <si>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</si>
  <si>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</si>
  <si>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</si>
  <si>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</si>
  <si>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</si>
  <si>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</si>
  <si>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</si>
  <si>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</si>
  <si>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</si>
  <si>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</si>
  <si>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</si>
  <si>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</si>
  <si>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</si>
  <si>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</si>
  <si>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</si>
  <si>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</si>
  <si>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</si>
  <si>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</si>
  <si>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</si>
  <si>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</si>
  <si>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</si>
  <si>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</si>
  <si>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</si>
  <si>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</si>
  <si>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</si>
  <si>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</si>
  <si>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</si>
  <si>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</si>
  <si>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</si>
  <si>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</si>
  <si>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</si>
  <si>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</si>
  <si>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</si>
  <si>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</si>
  <si>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</si>
  <si>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</si>
  <si>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</si>
  <si>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</si>
  <si>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</si>
  <si>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</si>
  <si>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</si>
  <si>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</si>
  <si>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</si>
  <si>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Перечень видов работ по благоустройству общественных территорий (пространств) в рамках предоставления субсидии:</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</si>
  <si>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</si>
  <si>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</si>
  <si>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</si>
  <si>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</si>
  <si>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</si>
  <si>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5.</t>
  </si>
  <si>
    <t>6.</t>
  </si>
  <si>
    <t>7.</t>
  </si>
  <si>
    <t>8.</t>
  </si>
  <si>
    <t>9.</t>
  </si>
  <si>
    <t>10.</t>
  </si>
  <si>
    <t>11.</t>
  </si>
  <si>
    <t xml:space="preserve">12. </t>
  </si>
  <si>
    <t>13.</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</si>
  <si>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</si>
  <si>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</si>
  <si>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</si>
  <si>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</si>
  <si>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</si>
  <si>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</si>
  <si>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</si>
  <si>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</si>
  <si>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</si>
  <si>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</si>
  <si>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</si>
  <si>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</si>
  <si>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</si>
  <si>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Незавершенное строительство</t>
  </si>
  <si>
    <t>В рамках проекта</t>
  </si>
  <si>
    <t>Фролова Мария Валерьевна</t>
  </si>
  <si>
    <t>г. Домодедово, мкр. Западный, ул. Заречная</t>
  </si>
  <si>
    <t>г. Домодедово, ул. Текстильщиков, уч.37</t>
  </si>
  <si>
    <t>ООО "Град Домодедово"</t>
  </si>
  <si>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</si>
  <si>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</si>
  <si>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</si>
  <si>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</si>
  <si>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2020-2024</t>
  </si>
  <si>
    <t>Перечень общественных территорий, подлежащих благоустройству в 2021 г.</t>
  </si>
  <si>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</si>
  <si>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</si>
  <si>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</si>
  <si>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</si>
  <si>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</si>
  <si>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</si>
  <si>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</si>
  <si>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</si>
  <si>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</si>
  <si>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</si>
  <si>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</si>
  <si>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</si>
  <si>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</si>
  <si>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</si>
  <si>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</si>
  <si>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</si>
  <si>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</si>
  <si>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</si>
  <si>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</si>
  <si>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</si>
  <si>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</si>
  <si>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</si>
  <si>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</si>
  <si>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</si>
  <si>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</si>
  <si>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</si>
  <si>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</si>
  <si>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</si>
  <si>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</si>
  <si>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</si>
  <si>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</si>
  <si>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</si>
  <si>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</si>
  <si>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</si>
  <si>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</si>
  <si>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</si>
  <si>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</si>
  <si>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</si>
  <si>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</si>
  <si>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</si>
  <si>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</si>
  <si>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</si>
  <si>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</si>
  <si>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</si>
  <si>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</si>
  <si>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</si>
  <si>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</si>
  <si>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 xml:space="preserve">1.7. </t>
  </si>
  <si>
    <t xml:space="preserve">2.8. </t>
  </si>
  <si>
    <t xml:space="preserve">1.8. </t>
  </si>
  <si>
    <t xml:space="preserve">1.9. </t>
  </si>
  <si>
    <t xml:space="preserve">1.10. </t>
  </si>
  <si>
    <t>2.10.</t>
  </si>
  <si>
    <t xml:space="preserve">1.11. </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</si>
  <si>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</si>
  <si>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</si>
  <si>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</si>
  <si>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</si>
  <si>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</si>
  <si>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</si>
  <si>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</si>
  <si>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</si>
  <si>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</si>
  <si>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</si>
  <si>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</si>
  <si>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</si>
  <si>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</si>
  <si>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14.</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</si>
  <si>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</si>
  <si>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</si>
  <si>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</si>
  <si>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</si>
  <si>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</si>
  <si>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</si>
  <si>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</si>
  <si>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</si>
  <si>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</si>
  <si>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</si>
  <si>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</si>
  <si>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</si>
  <si>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</si>
  <si>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</si>
  <si>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</si>
  <si>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</si>
  <si>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</si>
  <si>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</si>
  <si>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</si>
  <si>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</si>
  <si>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</si>
  <si>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</si>
  <si>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</si>
  <si>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</si>
  <si>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</si>
  <si>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</si>
  <si>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</si>
  <si>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</si>
  <si>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</si>
  <si>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</si>
  <si>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</si>
  <si>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</si>
  <si>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</si>
  <si>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</si>
  <si>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</si>
  <si>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</si>
  <si>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</si>
  <si>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</si>
  <si>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</si>
  <si>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</si>
  <si>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</si>
  <si>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</si>
  <si>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</si>
  <si>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</si>
  <si>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</si>
  <si>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</si>
  <si>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</si>
  <si>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</si>
  <si>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</si>
  <si>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</si>
  <si>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</si>
  <si>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</si>
  <si>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</si>
  <si>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</si>
  <si>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</si>
  <si>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</si>
  <si>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</si>
  <si>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</si>
  <si>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</si>
  <si>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</si>
  <si>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</si>
  <si>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</si>
  <si>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</si>
  <si>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</si>
  <si>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</si>
  <si>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</si>
  <si>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</si>
  <si>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</si>
  <si>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</si>
  <si>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</si>
  <si>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</si>
  <si>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</si>
  <si>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</si>
  <si>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</si>
  <si>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</si>
  <si>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</si>
  <si>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</si>
  <si>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</si>
  <si>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</si>
  <si>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</si>
  <si>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</si>
  <si>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</si>
  <si>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</si>
  <si>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</si>
  <si>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</si>
  <si>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</si>
  <si>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</si>
  <si>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</si>
  <si>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</si>
  <si>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</si>
  <si>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</si>
  <si>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</si>
  <si>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</si>
  <si>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</si>
  <si>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</si>
  <si>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</si>
  <si>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</si>
  <si>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</si>
  <si>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</si>
  <si>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</si>
  <si>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</si>
  <si>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</si>
  <si>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</si>
  <si>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</si>
  <si>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</si>
  <si>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</si>
  <si>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</si>
  <si>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</si>
  <si>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</si>
  <si>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</si>
  <si>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</si>
  <si>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</si>
  <si>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</si>
  <si>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1-я Коммунистическая, д. 39</t>
  </si>
  <si>
    <t>г.о. Домодедово, мкр. Западный, ул. Рабочая, д. 56, 58, ул. Дружбы, д. 9</t>
  </si>
  <si>
    <t>2</t>
  </si>
  <si>
    <t xml:space="preserve">Московская область, Домодедовский район,      г. Домодедово, мкр. Востряково, ул. Вокзальная </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</si>
  <si>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</si>
  <si>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</si>
  <si>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</si>
  <si>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</si>
  <si>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Целевой показатель 6. Количество благоустроенных дворовых территорий</t>
  </si>
  <si>
    <t>Количество МКД, в которых проведен капитальный ремонт в рамках региональной программы</t>
  </si>
  <si>
    <t>Количество отремонтированных подъездов МКД</t>
  </si>
  <si>
    <t>Разработка проекта благоустройства;</t>
  </si>
  <si>
    <t>Выполнение обследований существующих зданий, сооружений, инженерно-геодезических, инженерно-геологических, инженерно-экологических, инженерно-геотехнических, дендрологических, археологических изысканий;</t>
  </si>
  <si>
    <t>Проведение оценки негативного воздействия на водные биологические ресурсы, разработку компенсационных мероприятий по устранению последствий негативного воздействия на состояние биоресурсов и среду их обитания, проведение компенсационных мероприятий</t>
  </si>
  <si>
    <t>Благоустройство охранных зон, технических зон транспортных, инженерных коммуникаций, зон с особыми условиями водных объектов</t>
  </si>
  <si>
    <t>Благоустройство озелененных территорий, зеленых зон</t>
  </si>
  <si>
    <t>Благоустройство площадок (в том числе плоскостных открытых стоянок автомобилей и других мототранспортных средств, парковок, велопарковок и велосипедных стоянок, детских игровых, спортивных площадок, площадок для выгула животных, дрессировки собак, барбекю, танцев, размещения аттракционов, средств информации, отдыха и досуга, массовых мероприятий, контейнерных площадок)</t>
  </si>
  <si>
    <t>Благоустройство парковых проездов (дорог)</t>
  </si>
  <si>
    <t>Благоустройство велокоммуникаций (велопешеходных, велосипедных дорожек, полос для движения велосипедного  транспорта)</t>
  </si>
  <si>
    <t>Благоустройство пешеходной инфраструктуры, в том числе пешеходных коммуникаций (тротуаров, пешеходных дорожек, эспланад, мостиков, троп и тропинок и т.п.)</t>
  </si>
  <si>
    <t>Благоустройство мест размещения нестационарных торговых объектов</t>
  </si>
  <si>
    <t>Благоустройство элементов различных видов оборудования  и оформления, внешних поверхностей зданий, строений, сооружений  (в том числе крыш, фасадов, архитектурного декора, оконных и дверных проемов, витражей, витрин, навесов, балконов, входных групп, цоколей, террас)</t>
  </si>
  <si>
    <t>15.</t>
  </si>
  <si>
    <t>16.</t>
  </si>
  <si>
    <t>Благоустройство покрытий объектов благоустройства, рельефа и элементов организации рельефа, иных неотделимых улучшений объектов благоустройства</t>
  </si>
  <si>
    <t>Благоустройство элементов сопряжения покрытий,благоустройство конструкций велопарковок</t>
  </si>
  <si>
    <t>Благоустройство ограждений, ограждающих устройств, ограждающих элементов, придорожных экранов</t>
  </si>
  <si>
    <t>Благоустройство водных устройств, плавучих домиков для птиц, скворечников, кормушек, голубятен</t>
  </si>
  <si>
    <t>Благоустройство систем наружного освещения, благоустройство праздничного оформления</t>
  </si>
  <si>
    <t>Благоустройство средств размещения информации, благоустройство МАФ</t>
  </si>
  <si>
    <t>Благоустройство въездных групп, стел</t>
  </si>
  <si>
    <t xml:space="preserve">Проведение строительного контроля застройщика (технического заказчика) в случаях, предусмотренных законодательством Российской Федерации
</t>
  </si>
  <si>
    <t>Благоустройство лодочных станций, объектов, предназначенных для обеспечения безопасности людей на водных объектах, пирсов, парковых павильонов, общественных туалетов, некапитальных строений, сооружений, благоустройство сценических комплексов</t>
  </si>
  <si>
    <t>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(в случае проведения работ по благоустройству на территории объекта культурного наследия)</t>
  </si>
  <si>
    <t>Создание, реконструкцию, капитальный ремонт, ремонт линейных объектов (за исключением автомобильных дорог, железнодорожных линий), водосбросных, водоспускных, водовыпускных сооружений, насосных станций, сооружений, предназначенных для водоснабжения и водоотведения, для защиты от наводнений и разрушений берегов водных объектов, комплексов объектов в составе гидротехнических сооружений для развития общественных территорий (пространств)</t>
  </si>
  <si>
    <t>Проведение геотехнического мониторинга, рекультивации объекта благоустройств</t>
  </si>
  <si>
    <t>Подготовку территории (строительной площадки), расчистку территории, организацию вырубки зеленых насаждений, вынос на площадку геодезической разбивочной основы, снос (демонтаж) строений, сооружений и перенос (демонтаж) сетей инженерно-технического обеспечения, иные подготовительные внутриплощадочные работы</t>
  </si>
  <si>
    <t>Организацию производства работ по благоустройству (строительного производства) с обеспечением охраны строительной площадки и сохранности объекта до его приемки заказчиком, обеспечение безопасности труда, безопасности работ для окружающей среды и населения, системы звукового оповещения</t>
  </si>
  <si>
    <t>17.</t>
  </si>
  <si>
    <t>18.</t>
  </si>
  <si>
    <t>19.</t>
  </si>
  <si>
    <t>20.</t>
  </si>
  <si>
    <t>21.</t>
  </si>
  <si>
    <t>22.</t>
  </si>
  <si>
    <t>23.</t>
  </si>
  <si>
    <t>24.</t>
  </si>
  <si>
    <t>25.</t>
  </si>
  <si>
    <t>26.</t>
  </si>
  <si>
    <t>27.</t>
  </si>
  <si>
    <t>28.</t>
  </si>
  <si>
    <t>29.</t>
  </si>
  <si>
    <t>30.</t>
  </si>
  <si>
    <t>31.</t>
  </si>
  <si>
    <t xml:space="preserve">Перечень детских площадок, установленных по Губернаторской программе "Наше Подмосковье"  в 2021 г. </t>
  </si>
  <si>
    <t xml:space="preserve">г.о. Домодедово, г. Домодедово, ул. Текстильщиков, д.21А; </t>
  </si>
  <si>
    <t xml:space="preserve">г.о. Домодедово, г. Домодедово, мкр. Авиационный, ул. Жуковского д.5, 7, 9; </t>
  </si>
  <si>
    <t xml:space="preserve">г.о. Домодедово, с. Ям, ул. Морская д.12; </t>
  </si>
  <si>
    <t xml:space="preserve">г.о. Домодедово, г. Домодедово, между ул. Рабочая д.58 и ул.Дружбы д.9; </t>
  </si>
  <si>
    <t>г.о. Домодедово,с. Красный Путь, ул.Школьная д.67, 68, 69.</t>
  </si>
  <si>
    <t>Мероприятие 01.27 «Размещение общественных туалетов нестационарного типа на территориях общего пользования»</t>
  </si>
  <si>
    <t xml:space="preserve">1.18. </t>
  </si>
  <si>
    <t xml:space="preserve">1.19. </t>
  </si>
  <si>
    <t>Мероприятие 01.28 «Создание сезонных ледяных катков»</t>
  </si>
  <si>
    <t>МАУК "ГПКиО "Елочки", городской парк "Ушмарский лес" Адрес: г. Домодедово, Каширское шоссе, д. 107</t>
  </si>
  <si>
    <t>МАУ ГПКиО "Елочки" (набережная)</t>
  </si>
  <si>
    <t>Общественная территория, д. Степыгино</t>
  </si>
  <si>
    <t>МАУК «Городской парк культуры и отдыха «Ёлочки» ОП "Взлет"</t>
  </si>
  <si>
    <t>Проведение государственной экспертизы документации с получением положительного заключения, содержащего сметную стоимость</t>
  </si>
  <si>
    <t>Благоустройство элементов озеленения, прикопов, приствольных лунок, приствольных решеток, иных элементов сохранения и защиты корневой системы элементов озеленения</t>
  </si>
  <si>
    <t>Благоустройство прудов и обводненных карьеров, искусственных сезонных водных объектов для массового отдыха, водоемов, включая пожарных</t>
  </si>
  <si>
    <t>Приобретение и установку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20.10.2020 №11-134/PB  "Об утверждении общих технических требований к программно-техническим комплексамвидеонаблюдения системы технологического обеспечения региональной общественной безопасности и опративного управления "Безопасный регион" и перечня информационных систем и программно-технических комплексов, входящих в составсистемы технологического обеспечения региональной общественной безопасности и оперативного управления "Безопасный регион" (в случае если установка указанных комплексов предусмотрена проектом  благоустройства или сметной документацией на благоустройство общественных территорий муниципальных образований, имеющей положительное заключение, содержащее сметную стоимость, выданное учреждением, уполномоченным проводить государственную экспертизу).</t>
  </si>
  <si>
    <t>На работы, указанные в п.2-5 настоящего Приложения, субсидия может быть израсходована в случае, если реализация работ по проектированию, включена в адресный перечень объектов муниципальной собственности, утвержденный настоящей Программой, как отдельный объект</t>
  </si>
  <si>
    <t>МАУК «Городской парк культуры и отдыха «Ёлочки» ОП "Взлет" (разработка ПСД)</t>
  </si>
  <si>
    <t xml:space="preserve">Перечень дворовых территорий, подлежащих комплексному благоустройству в 2022 г. </t>
  </si>
  <si>
    <t xml:space="preserve">Перечень детских площадок, установленных по Губернаторской программе "Наше Подмосковье"  в 2022 г. </t>
  </si>
  <si>
    <t>д. Чурилково, д. 7б, 7в</t>
  </si>
  <si>
    <t>Растуновский а/о, тер. Санаторий Москвич, 2,3,4</t>
  </si>
  <si>
    <t>с. Ям, ул. Школьная ул, 16</t>
  </si>
  <si>
    <t>п. Добрыниха, д.12</t>
  </si>
  <si>
    <t>Белые Столбы мкр, Мечты ул, 2к1, 2к2, 4к1, 4к2, 4к3, 4к4, 4к5, 4к6, 8к ,8к2, 8к3, 8к4, 10к1, 10к2, 12к1, 12к2, 14к1, 14к2, 14к3, 14к4</t>
  </si>
  <si>
    <t>ул. Жуковского, д. 11, 13</t>
  </si>
  <si>
    <t>ул. Лунная, д. 19 к1</t>
  </si>
  <si>
    <t>ул. Ломоносова, д. 10</t>
  </si>
  <si>
    <t>Одинцово, ул. Лесническая, д. 1</t>
  </si>
  <si>
    <t>1-й Московский проезд, д. 16А, ул. Новомосковская, д.2, ул. Лесная,д.1</t>
  </si>
  <si>
    <t>г.о. Домодедово,ул. 25 лет Октября, д. 9</t>
  </si>
  <si>
    <t>д. Гальчино, б-р 60 - летия СССР, д. 13,15</t>
  </si>
  <si>
    <t>д. Житнево д.17</t>
  </si>
  <si>
    <t>Каширское шоссе, 34</t>
  </si>
  <si>
    <t>Подольский проезд, д.6, 6 корп 1</t>
  </si>
  <si>
    <t>п. Санаторий Подмосковье, д. 10, 12, 11</t>
  </si>
  <si>
    <t>с Вельяминово, дома № 35а, 38</t>
  </si>
  <si>
    <t>ул. Академика Туполева, д.6а, 8</t>
  </si>
  <si>
    <t>ул. Каширское шоссе, д.83, 83 корп 1, ул. 25 лет Октября, д.7</t>
  </si>
  <si>
    <t>ул. Королева, д. 3</t>
  </si>
  <si>
    <t>ID объекта</t>
  </si>
  <si>
    <t>ул. Дружбы, д. 3, 5</t>
  </si>
  <si>
    <t>Мероприятие F2.27. Реализация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зон для досуга и отдыха населения в парках культуры и отдыха)</t>
  </si>
  <si>
    <t xml:space="preserve">1.20. </t>
  </si>
  <si>
    <t xml:space="preserve">1.21. </t>
  </si>
  <si>
    <t>Мероприятие F2.10. Устройство и капитальный ремонт систем наружного освещения в рамках реализации проекта «Светлый город»</t>
  </si>
  <si>
    <t>2022-2024</t>
  </si>
  <si>
    <t>Мероприятие 01.14. Озеленение территории</t>
  </si>
  <si>
    <t>Мероприятие 01.15. Содержание, ремонт и восстановление уличного освещения</t>
  </si>
  <si>
    <t>Мероприятие 01.16. Благоустройство дворовых территорий (создание новых элементов)</t>
  </si>
  <si>
    <t xml:space="preserve">Мероприятие 01.26 «Изготовление и установка стел "Город трудовой доблести"»
</t>
  </si>
  <si>
    <t>Мероприятие 01.37 «Благоустройство лесопарковых зон»</t>
  </si>
  <si>
    <t>Мероприятие 01.39 «Обустройство и установка детских, игровых площадок на территории муниципальных образований Московской области»</t>
  </si>
  <si>
    <t>1.5.</t>
  </si>
  <si>
    <t>1.7.</t>
  </si>
  <si>
    <t xml:space="preserve">1.22. </t>
  </si>
  <si>
    <t xml:space="preserve">2.14. </t>
  </si>
  <si>
    <t>Адресный перечень пешеходных коммуникаций («народные тропы») на 2021 г.</t>
  </si>
  <si>
    <t>Наименование территории</t>
  </si>
  <si>
    <t>СКПДИ ID</t>
  </si>
  <si>
    <t>Группа</t>
  </si>
  <si>
    <t>Пешеходная дорожка от дворовой территории г.Домодедово мкр.Западный Лунная д.17к3 к детской игровой площадке</t>
  </si>
  <si>
    <t>Пешеходная дорожка от дворовой территории г. Домодедово мкр. Западный ул. Лунная д.3 до ул. Рабочая 46</t>
  </si>
  <si>
    <t>Пешеходная дорожка от дворовой территории г. Домодедово Корнеева 48 до Каширское шоссе 99</t>
  </si>
  <si>
    <t>Пешеходная дорожка дворовой территории г. Домодедово мкр. Западный от д.21 по ул. Лунная к д.6к1 по ул. Дружбы</t>
  </si>
  <si>
    <t>Пешеходная дорожка на дворовой территории г. Домодедово д.48 по ул. Корнеева</t>
  </si>
  <si>
    <t>Пешеходная дорожка дворовой территории г. Домодедово к д.8 по ул. Горького</t>
  </si>
  <si>
    <t>Пешеходная дорожка дворовой территории г.Домодедово от д.9 и ул. Каширское шоссе д.94/1</t>
  </si>
  <si>
    <t>Пешеходная дорожка дворовой территории г.Домодедово от д.8 до д.10 по ул.Талалихина</t>
  </si>
  <si>
    <t>Пешеходная дорожка дворовой территории вдоль детской игровой площадки г. Домодедово д.2 по ул. Дружбы</t>
  </si>
  <si>
    <t>Пешеходная дорожка дворовой территории г.Домодедово от ул Рабочая д. 46 до д.46к1</t>
  </si>
  <si>
    <t>Пешеходная дорожка на дворовой территории г.Домодедово ул. Школьная, д. 1, 3, ул. Горького, д. 3, 5</t>
  </si>
  <si>
    <t>Пешеходная дорожка дворовой территории г.Домодедово мкр. Центральный к школе №5</t>
  </si>
  <si>
    <t>Пешеходная дорожка дворовой территории г.Домодедово мкр.Северный 3-й Московский проезд ,д.7 тротуар к художественной школе</t>
  </si>
  <si>
    <t>Пешеходная дорожка дворовой территории г. Домодедово ул. Рабочая 46,48,50 Тротуар к д_с Белочка</t>
  </si>
  <si>
    <t>Пешеходная дорожка дворовой территории Д.Гальчино пешеходная дорожка от МКД №11 до МКД №15</t>
  </si>
  <si>
    <t>Пешеходная дорожка от перехода через автомобильную дорогу до Константиновской школы и детскому саду №11</t>
  </si>
  <si>
    <t>Пешеходная дорожка от автобусной остановки до дома по ул. Набережная д.18,20</t>
  </si>
  <si>
    <t>Пешеходная дорожка от д.53Б ул. Каширское шоссе до ул. Коломийца к лицею №3 мкр. Центральный</t>
  </si>
  <si>
    <t>Мкр.Авиационный пешеходная дорожка от Музыкальной школы</t>
  </si>
  <si>
    <t>Мкр.Авиационный пешеходная дорожка от д.12 до спортивного центра</t>
  </si>
  <si>
    <t>д.Гальчино пешеходная дорожка от Д.5 к детской игровой площадке и аптеке</t>
  </si>
  <si>
    <t>Пешеходная дорожка от Молодежного центра к д.3,1 по ул. Горького</t>
  </si>
  <si>
    <t>Мкр.Барыбино ул. Агрохимиков от д.5 до ДК Дружба и автобусной остановке</t>
  </si>
  <si>
    <t>Тротуар от д.50 по ул. Советской до Стоматологической клиники</t>
  </si>
  <si>
    <t>Пешеходная дорожка от ул. Рабочая д.46 до сквера</t>
  </si>
  <si>
    <t>д. Гальчино пешеходная дорожка от ДК до Тер. Отдела</t>
  </si>
  <si>
    <t>Пешеходная дорожка с.Растуново от амбулатории к д.17 и д.9</t>
  </si>
  <si>
    <t>Мкр.Центральныйот д54/1 ул Советская К пешеходному переходу по ул.2 я Коммунистическая</t>
  </si>
  <si>
    <t>Пешеходная дорожка от д.103 с.Красный путь Краснопутьский А/О к Краснопутьской школе и Детскому саду №28 Солнышко</t>
  </si>
  <si>
    <t>Пешеходная дорожка от ул.Рябиновой до Заборьевской школы Мкр.Востряково</t>
  </si>
  <si>
    <t>Пешеходная дорожка к Ямской школе Ямской А.О.</t>
  </si>
  <si>
    <t>Мероприятие 01.10. Содержание и текущий ремонт покрытий</t>
  </si>
  <si>
    <t xml:space="preserve">1.23. </t>
  </si>
  <si>
    <t>Мероприятие 01.05. Реализация мероприятий по организации функциональных зон в парках культуры и отдыха</t>
  </si>
  <si>
    <t>Мероприятие 01.12. Устройство и капитальный ремонт систем наружного освещения в рамках реализации проекта "Светлый город" за счет средств местного бюджета</t>
  </si>
  <si>
    <t>Мероприятие 01.30 «Устройство  систем наружного освещения в рамках реализации проекта "Светлый город"»</t>
  </si>
  <si>
    <t>Мероприятие 01.13. Содержание и текущий ремонт элементов объектов благоустройства</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</si>
  <si>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</si>
  <si>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Мероприятие F2.10. Устройство и капитальный ремонт систем наружного освещения в рамках реализации проекта "Светлый город"</t>
  </si>
  <si>
    <t>Выполнение проектной документации, сметной документации на линейные объекты (за исключением автомобильные дорог, железнодорожных линий), водосбросные, водоспускные, водовыпускные сооружения, насосные станции, сооружения, предназначенные для водоснабжения и водоотведения, для защиты от наводнений и разрушений берегов водных объектов, комплексы объектов в составе гидротехнических сооружений для развития общественных территорий (пространств)</t>
  </si>
  <si>
    <t>Разработку научно-проектной документации на 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для согласования в соответствии с законодательством Российской Федерации с соответствующим органом охраны объектов культурного наследия (в случае если проведение работ по благоустройству планируется на территории объекта культурного наследия)</t>
  </si>
  <si>
    <t>Общественная территоийя с. Растуново (внебюджетный источник)</t>
  </si>
  <si>
    <t>г.о. Домодедово, Площадь 30-летия Победы, д. 1 (создание и установка сезонных ледяных катков за счет субсидиииз бюджета Московской области бюджетам муниципальных образований Московской области</t>
  </si>
  <si>
    <t>МАУК "ГПКиО "Елочки". Адрес: г. Домодедово, Каширское шоссе, д. 107 (Размещение общественных туалетов нестационарного типа, размещенных за счет субсидий из бюджета Московской области бюджетам муниципальных образований Московской области</t>
  </si>
  <si>
    <t>МАУК «Городской парк культуры и отдыха «Ёлочки» ОП "Константиновский"</t>
  </si>
  <si>
    <t>Мероприятие 01.40 «Замена и модернизация детских игровых площадок»</t>
  </si>
  <si>
    <t xml:space="preserve">1.24. </t>
  </si>
  <si>
    <t xml:space="preserve">1.25. </t>
  </si>
  <si>
    <t xml:space="preserve">Мероприятие 01.66 "Благоустройство общественных территорий" </t>
  </si>
  <si>
    <t>Мероприятие 01.16. «Замена неэнергоэффективных светильников наружного освещения»</t>
  </si>
  <si>
    <t>2.9.</t>
  </si>
  <si>
    <t>1.3.</t>
  </si>
  <si>
    <t>1.4.</t>
  </si>
  <si>
    <t>1.6.</t>
  </si>
  <si>
    <t>1.9.</t>
  </si>
  <si>
    <t>1.10.</t>
  </si>
  <si>
    <t>1.11.</t>
  </si>
  <si>
    <t>1.12.</t>
  </si>
  <si>
    <t>1.13.</t>
  </si>
  <si>
    <t>1.14.</t>
  </si>
  <si>
    <t>1.15.</t>
  </si>
  <si>
    <t>1.16.</t>
  </si>
  <si>
    <t>1.17.</t>
  </si>
  <si>
    <t>1.18.</t>
  </si>
  <si>
    <t>1.19.</t>
  </si>
  <si>
    <t>1.20.</t>
  </si>
  <si>
    <t>1.21.</t>
  </si>
  <si>
    <t>1.22.</t>
  </si>
  <si>
    <t>1.23.</t>
  </si>
  <si>
    <t>1.24.</t>
  </si>
  <si>
    <t>1.25.</t>
  </si>
  <si>
    <t>Мероприятие 01.66 "Благоустройство общественных территорий"</t>
  </si>
  <si>
    <t>Мероприятие 01.16. Замена неэнергоэффективных светильников наружного освещения</t>
  </si>
  <si>
    <t xml:space="preserve">Мероприятие 01.24 «Улучшение архитектурно-художественного облика улиц городов»
</t>
  </si>
  <si>
    <t xml:space="preserve">1.26. </t>
  </si>
  <si>
    <t xml:space="preserve">Основное мероприятие 01.
Создание условий для реализации полномочий органов местного самоуправления
</t>
  </si>
  <si>
    <t>Подпрограмма  V «Обеспечивающая подпрограмма»</t>
  </si>
  <si>
    <t xml:space="preserve"> Мероприятие 01.15.                                                               Создание административных комиссий, уполномоченных рассматривать дела об административных правонарушениях в сфере благоустройства</t>
  </si>
  <si>
    <t>Итого по подпрограмме V :</t>
  </si>
  <si>
    <t>Адресный перечень пешеходных коммуникаций («народные тропы») на 2022 г.</t>
  </si>
  <si>
    <t>Не проводятся мероприятия</t>
  </si>
  <si>
    <t>Перечень дворовых территорий, подлежащих благоустройству в 2022 г. том числе выполнение работ с привлечением субсидии на ремонт асфальта</t>
  </si>
  <si>
    <t>г.о. Домодедово, д. Житнево д.17</t>
  </si>
  <si>
    <t xml:space="preserve">Мероприятие 01.24 «Улучшение архитектурно-художественного облика улиц городов»
</t>
  </si>
  <si>
    <t>1.26.</t>
  </si>
  <si>
    <t>Мероприятие 01.15.                                                             Создание административных комиссий, уполномоченных рассматривать дела об административных правонарушениях в сфере благоустройства</t>
  </si>
  <si>
    <t xml:space="preserve">Приоритетный,
региональный проект «Формирование комфортной городской среды (Московская область)»
</t>
  </si>
  <si>
    <t xml:space="preserve">Приоритетный,
отраслевой показатель
</t>
  </si>
  <si>
    <t>-</t>
  </si>
  <si>
    <t xml:space="preserve">Приоритетный,
обращение Губернатора Московской области
</t>
  </si>
  <si>
    <t>Единиц</t>
  </si>
  <si>
    <t>штук</t>
  </si>
  <si>
    <t>единиц</t>
  </si>
  <si>
    <t>Муниципальный</t>
  </si>
  <si>
    <t>Подпрограмма V «Обеспечивающая подпрограмма»</t>
  </si>
  <si>
    <t>«Обеспечивающая подпрограмма»</t>
  </si>
  <si>
    <t xml:space="preserve">Муниципальный заказчик подпрограммы </t>
  </si>
  <si>
    <t>Расходы  (тыс. рублей)</t>
  </si>
  <si>
    <t>2020 год</t>
  </si>
  <si>
    <t>2021 год</t>
  </si>
  <si>
    <t>2022 год</t>
  </si>
  <si>
    <t>2023 год</t>
  </si>
  <si>
    <t>2024 год</t>
  </si>
  <si>
    <t>Паспорт подпрограммы V</t>
  </si>
  <si>
    <t>Мероприятие F2.01. Ремонт дворовых территорий</t>
  </si>
  <si>
    <t>2.13.</t>
  </si>
  <si>
    <t>2.14.</t>
  </si>
  <si>
    <t>Основное мероприятие F2, Основное мероприятие 01</t>
  </si>
  <si>
    <t>1.27.</t>
  </si>
  <si>
    <t>Мероприятие 01.43 «Комплексное благоустройство территории (создание новых элементов)»</t>
  </si>
  <si>
    <t>Мероприятие 01.43 "Комплексное благоустройство территории (создание новых элементов)"</t>
  </si>
  <si>
    <t xml:space="preserve">Целевой показатель 3. Количество установленных детских игровых площадок
</t>
  </si>
  <si>
    <t>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</si>
  <si>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5.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t>
  </si>
  <si>
    <t>Целевой показатель 6. Количество объектов систем наружного освещения, в отношении которых реализованы мероприятия по устройству</t>
  </si>
  <si>
    <t>Целевой показатель 7  Количество объектов, в отношение которых реализованы мероприятия по устройству архитектурно-художественного освещения</t>
  </si>
  <si>
    <t xml:space="preserve">Целевой показатель 8. Количество парков культуры и отдыха на территории Московской области, в которых благоустроены зоны для досуга и отдыха населения </t>
  </si>
  <si>
    <t>Целевой показатель  9.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</si>
  <si>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10. Замена детских игровых площадок</t>
  </si>
  <si>
    <t>Целевой показатель 1. Количество замененных неэнергоэффективных светильников наружного освещения</t>
  </si>
  <si>
    <t>Целевой показатель 2. Содержание территорий общего пользования</t>
  </si>
  <si>
    <t>Целевой показатель 3. Замена детских игровых площадок (МБУ/МАУ)</t>
  </si>
  <si>
    <t>Целевой показатель 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</si>
  <si>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Целевой показатель 5. Количество благоустроенных с привлечением субсидии пешеходных коммуникаций с твердым (асфальтовым) покрытием</t>
  </si>
  <si>
    <t>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установленных детских игровых площадок; 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6. Количество объектов систем наружного освещения, в отношении которых реализованы мероприятия по устройству; Целевой показатель 7  Количество объектов, в отношение которых реализованы мероприятия по устройству архитектурно-художественного освещения; Целевой показатель  9.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 Целевой показатель 10. Замена детских игровых площадок</t>
  </si>
  <si>
    <t xml:space="preserve">Целевой показатель 1. Количество благоустроенных общественных территорий; 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5.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Целевой показатель 8. Количество парков культуры и отдыха на территории Московской области, в которых благоустроены зоны для досуга и отдыха населения </t>
  </si>
  <si>
    <t>Целевой показатель 1. Количество замененных неэнергоэффективных светильников наружного освещения; Целевой показатель 2. Содержание территорий общего пользования; Целевой показатель 3. Замена детских игровых площадок (МБУ/МАУ); Целевой показатель 5. Количество благоустроенных с привлечением субсидии пешеходных коммуникаций с твердым (асфальтовым) покрытием</t>
  </si>
  <si>
    <t>Целевой показатель 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Целевой показатель 6. Количество благоустроенных дворовых территорий</t>
  </si>
  <si>
    <t>Целевой показатель 1: Количество рассмотренных дел об административных правонарушениях в сфере благоустройства</t>
  </si>
  <si>
    <t>МАУК «Городской парк культуры и отдыха «Ёлочки» ОП "Городской лес" (бюджет ОМСУ)</t>
  </si>
  <si>
    <t>г.о. Домодедово, п. Санаторий Подмосковье, д. 10, 12, 11</t>
  </si>
  <si>
    <t>г.о. Домодедово, г. Домодедово, ул. Каширское шоссе, д.83, 83 корп. 1, ул. 25 лет Октября, д.7.</t>
  </si>
  <si>
    <t>Мероприятие 01.47 «Развитие инфраструктуры парков культуры и отдыха Московской области»</t>
  </si>
  <si>
    <t xml:space="preserve">1.27. </t>
  </si>
  <si>
    <t xml:space="preserve">1.28. </t>
  </si>
  <si>
    <t>Мероприятие 01.23. «Устройство контейнерных площадок»</t>
  </si>
  <si>
    <t>Мероприятие 01.47 "Развитие инфраструктуры парков культуры и отдыха Московской области"</t>
  </si>
  <si>
    <t>Мероприятие 01.23. Устройтсво контейнерных площадок</t>
  </si>
  <si>
    <t xml:space="preserve">Перечень дворовых территорий, подлежащих комплексному благоустройству в 2023 г. </t>
  </si>
  <si>
    <t>Сквер в с. Растуново (внебюджет)</t>
  </si>
  <si>
    <t>Общественная территория вблизи ДК "Горизонт" д. Житнево (внебюджет)</t>
  </si>
  <si>
    <t>ООО "СпецСтройПроект"</t>
  </si>
  <si>
    <t>г.о.Домодедово, с.Домодедово, Бульвар Строителей, д.3</t>
  </si>
  <si>
    <t>г.о.Домодедово, с.Домодедово, Бульвар Строителей, д.5</t>
  </si>
  <si>
    <t>г.о.Домодедово, с.Домодедово, Бульвар Строителей, д.6</t>
  </si>
  <si>
    <t>г.о.Домодедово, с.Домодедово, Бульвар Строителей, д.1</t>
  </si>
  <si>
    <t>г.о.Домодедово, с.Домодедово, Бульвар Строителей, д.2</t>
  </si>
  <si>
    <t>г.о.Домодедово, с.Домодедово, Бульвар Строителей, д.4</t>
  </si>
  <si>
    <t>г.о.Домодедово, с.Домодедово, Бульвар Строителей, д.13</t>
  </si>
  <si>
    <t>г.о.Домодедово, с.Домодедово, Бульвар Строителей, д.14</t>
  </si>
  <si>
    <t>Работы по инженерной подготовке к озеленению, устройству покрытий, освещению, размещению малых архитектурных форм, установке памятника</t>
  </si>
  <si>
    <t>Нежилое строение</t>
  </si>
  <si>
    <r>
      <rPr>
        <b/>
        <sz val="12"/>
        <color theme="1"/>
        <rFont val="Times New Roman"/>
        <family val="1"/>
        <charset val="204"/>
      </rPr>
      <t>Целевой показатель 1:</t>
    </r>
    <r>
      <rPr>
        <sz val="12"/>
        <color theme="1"/>
        <rFont val="Times New Roman"/>
        <family val="1"/>
        <charset val="204"/>
      </rPr>
      <t xml:space="preserve"> Количество рассмотренных дел об административных правонарушениях в сфере благоустройства</t>
    </r>
  </si>
  <si>
    <t>№ пп</t>
  </si>
  <si>
    <t>Наименование Юр. лица</t>
  </si>
  <si>
    <t>Вид объекта (нежилое строение, незавершенное строительство, объект торговли)</t>
  </si>
  <si>
    <t>Адрес объекта</t>
  </si>
  <si>
    <t>Мероприятие по благоустройству</t>
  </si>
  <si>
    <t>Планируемый год реализации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</si>
</sst>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25" x14ac:knownFonts="1">
    <font>
      <sz val="10"/>
      <name val="Arial"/>
    </font>
    <font>
      <sz val="8"/>
      <name val="Arial"/>
      <family val="2"/>
      <charset val="204"/>
    </font>
    <font>
      <sz val="10"/>
      <name val="Arial"/>
      <family val="2"/>
      <charset val="204"/>
    </font>
    <font>
      <b/>
      <sz val="11"/>
      <color theme="1"/>
      <name val="Times New Roman"/>
      <family val="1"/>
      <charset val="204"/>
    </font>
    <font>
      <sz val="11"/>
      <color theme="1"/>
      <name val="Times New Roman"/>
      <family val="1"/>
      <charset val="204"/>
    </font>
    <font>
      <sz val="8"/>
      <color theme="1"/>
      <name val="Times New Roman"/>
      <family val="1"/>
      <charset val="204"/>
    </font>
    <font>
      <sz val="11"/>
      <color theme="1"/>
      <name val="Arial"/>
      <family val="2"/>
      <charset val="204"/>
    </font>
    <font>
      <b/>
      <sz val="12"/>
      <color theme="1"/>
      <name val="Times New Roman"/>
      <family val="1"/>
      <charset val="204"/>
    </font>
    <font>
      <sz val="10"/>
      <color theme="1"/>
      <name val="Arial"/>
      <family val="2"/>
      <charset val="204"/>
    </font>
    <font>
      <sz val="12"/>
      <color theme="1"/>
      <name val="Times New Roman"/>
      <family val="1"/>
      <charset val="204"/>
    </font>
    <font>
      <sz val="12"/>
      <color theme="1"/>
      <name val="Arial"/>
      <family val="2"/>
      <charset val="204"/>
    </font>
    <font>
      <sz val="8"/>
      <color theme="1"/>
      <name val="Arial"/>
      <family val="2"/>
      <charset val="204"/>
    </font>
    <font>
      <b/>
      <i/>
      <sz val="12"/>
      <color theme="1"/>
      <name val="Times New Roman"/>
      <family val="1"/>
      <charset val="204"/>
    </font>
    <font>
      <sz val="10"/>
      <color theme="1"/>
      <name val="Times New Roman"/>
      <family val="1"/>
      <charset val="204"/>
    </font>
    <font>
      <b/>
      <i/>
      <sz val="11"/>
      <color theme="1"/>
      <name val="Times New Roman"/>
      <family val="1"/>
      <charset val="204"/>
    </font>
    <font>
      <sz val="7"/>
      <color theme="1"/>
      <name val="Times New Roman"/>
      <family val="1"/>
      <charset val="204"/>
    </font>
    <font>
      <i/>
      <sz val="11"/>
      <color theme="1"/>
      <name val="Times New Roman"/>
      <family val="1"/>
      <charset val="204"/>
    </font>
    <font>
      <b/>
      <sz val="10"/>
      <color theme="1"/>
      <name val="Arial"/>
      <family val="2"/>
      <charset val="204"/>
    </font>
    <font>
      <sz val="9"/>
      <color theme="1"/>
      <name val="Times New Roman"/>
      <family val="1"/>
      <charset val="204"/>
    </font>
    <font>
      <sz val="10.5"/>
      <color theme="1"/>
      <name val="Times New Roman"/>
      <family val="1"/>
      <charset val="204"/>
    </font>
    <font>
      <b/>
      <i/>
      <sz val="10.5"/>
      <color theme="1"/>
      <name val="Times New Roman"/>
      <family val="1"/>
      <charset val="204"/>
    </font>
    <font>
      <b/>
      <sz val="6"/>
      <color theme="1"/>
      <name val="Times New Roman"/>
      <family val="1"/>
      <charset val="204"/>
    </font>
    <font>
      <b/>
      <sz val="9"/>
      <color theme="1"/>
      <name val="Times New Roman"/>
      <family val="1"/>
      <charset val="204"/>
    </font>
    <font>
      <sz val="11"/>
      <color theme="1"/>
      <name val="Calibri"/>
      <family val="2"/>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style="thin">
        <color indexed="64"/>
      </top>
      <bottom/>
      <diagonal/>
    </border>
  </borders>
  <cellStyleXfs count="2">
    <xf numFmtId="0" fontId="0" fillId="0" borderId="0"/>
    <xf numFmtId="0" fontId="2" fillId="0" borderId="0">
      <protection locked="0"/>
    </xf>
  </cellStyleXfs>
  <cellXfs count="257">
    <xf numFmtId="0" fontId="0" fillId="0" borderId="0" xfId="0"/>
    <xf numFmtId="0" fontId="3" fillId="2" borderId="19" xfId="0" applyFont="1" applyFill="1" applyBorder="1" applyAlignment="1">
      <alignment horizontal="center"/>
    </xf>
    <xf numFmtId="0" fontId="8" fillId="2" borderId="0" xfId="0" applyFont="1" applyFill="1"/>
    <xf numFmtId="0" fontId="7" fillId="2" borderId="1" xfId="0" applyFont="1" applyFill="1" applyBorder="1" applyAlignment="1">
      <alignment horizontal="center" wrapText="1"/>
    </xf>
    <xf numFmtId="0" fontId="9" fillId="2" borderId="1" xfId="0" applyFont="1" applyFill="1" applyBorder="1" applyAlignment="1">
      <alignment vertical="top" wrapText="1"/>
    </xf>
    <xf numFmtId="0" fontId="9"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164" fontId="9" fillId="2" borderId="1" xfId="0" applyNumberFormat="1" applyFont="1" applyFill="1" applyBorder="1" applyAlignment="1">
      <alignment horizontal="center" vertical="top" wrapText="1"/>
    </xf>
    <xf numFmtId="0" fontId="9" fillId="2" borderId="1" xfId="0" applyFont="1" applyFill="1" applyBorder="1" applyAlignment="1">
      <alignment horizontal="center" vertical="top" wrapText="1"/>
    </xf>
    <xf numFmtId="0" fontId="9" fillId="2" borderId="1" xfId="0" applyFont="1" applyFill="1" applyBorder="1" applyAlignment="1">
      <alignment horizontal="left" vertical="top" wrapText="1"/>
    </xf>
    <xf numFmtId="4" fontId="9" fillId="2" borderId="1" xfId="0" applyNumberFormat="1" applyFont="1" applyFill="1" applyBorder="1" applyAlignment="1">
      <alignment horizontal="right" vertical="center" wrapText="1"/>
    </xf>
    <xf numFmtId="0" fontId="6" fillId="2" borderId="0" xfId="0" applyFont="1" applyFill="1"/>
    <xf numFmtId="0" fontId="6" fillId="2" borderId="0" xfId="0" applyFont="1" applyFill="1" applyAlignment="1">
      <alignment horizontal="right"/>
    </xf>
    <xf numFmtId="0" fontId="4" fillId="2" borderId="0" xfId="0" applyFont="1" applyFill="1" applyAlignment="1">
      <alignment horizontal="right" wrapText="1"/>
    </xf>
    <xf numFmtId="4" fontId="4" fillId="2" borderId="0" xfId="0" applyNumberFormat="1" applyFont="1" applyFill="1" applyAlignment="1">
      <alignment horizontal="right"/>
    </xf>
    <xf numFmtId="0" fontId="7" fillId="2" borderId="0" xfId="0" applyFont="1" applyFill="1" applyBorder="1" applyAlignment="1">
      <alignment horizontal="center" wrapText="1"/>
    </xf>
    <xf numFmtId="0" fontId="7" fillId="2" borderId="0" xfId="0" applyFont="1" applyFill="1" applyBorder="1" applyAlignment="1">
      <alignment horizontal="center"/>
    </xf>
    <xf numFmtId="0" fontId="4" fillId="2" borderId="1" xfId="0" applyFont="1" applyFill="1" applyBorder="1" applyAlignment="1">
      <alignment vertical="top" wrapText="1"/>
    </xf>
    <xf numFmtId="0" fontId="4"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5"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164" fontId="4" fillId="2" borderId="1" xfId="0" applyNumberFormat="1" applyFont="1" applyFill="1" applyBorder="1" applyAlignment="1">
      <alignmen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4" fontId="4" fillId="2" borderId="1" xfId="0" applyNumberFormat="1" applyFont="1" applyFill="1" applyBorder="1" applyAlignment="1">
      <alignment vertical="top" wrapText="1"/>
    </xf>
    <xf numFmtId="0" fontId="3" fillId="2" borderId="0" xfId="0" applyFont="1" applyFill="1" applyBorder="1" applyAlignment="1">
      <alignment horizontal="center" wrapText="1"/>
    </xf>
    <xf numFmtId="0" fontId="3" fillId="2" borderId="16" xfId="0" applyFont="1" applyFill="1" applyBorder="1" applyAlignment="1">
      <alignment horizontal="center" wrapText="1"/>
    </xf>
    <xf numFmtId="0" fontId="4" fillId="2" borderId="3" xfId="0" applyFont="1" applyFill="1" applyBorder="1" applyAlignment="1">
      <alignment horizontal="left" vertical="top" wrapText="1"/>
    </xf>
    <xf numFmtId="0" fontId="4" fillId="2" borderId="4" xfId="0" applyFont="1" applyFill="1" applyBorder="1" applyAlignment="1">
      <alignment horizontal="center" vertical="top" wrapText="1"/>
    </xf>
    <xf numFmtId="0" fontId="3" fillId="2" borderId="0" xfId="0" applyFont="1" applyFill="1" applyBorder="1" applyAlignment="1">
      <alignment horizontal="center"/>
    </xf>
    <xf numFmtId="0" fontId="9" fillId="2" borderId="0" xfId="0" applyFont="1" applyFill="1"/>
    <xf numFmtId="4" fontId="6" fillId="2" borderId="0" xfId="0" applyNumberFormat="1" applyFont="1" applyFill="1" applyAlignment="1">
      <alignment horizontal="right"/>
    </xf>
    <xf numFmtId="0" fontId="4" fillId="2" borderId="0" xfId="0" applyFont="1" applyFill="1" applyAlignment="1">
      <alignment horizontal="right" wrapText="1"/>
    </xf>
    <xf numFmtId="4" fontId="4" fillId="2" borderId="0" xfId="0" applyNumberFormat="1" applyFont="1" applyFill="1" applyAlignment="1">
      <alignment horizontal="right"/>
    </xf>
    <xf numFmtId="0" fontId="7" fillId="2" borderId="0" xfId="0" applyFont="1" applyFill="1" applyBorder="1" applyAlignment="1">
      <alignment horizontal="center" vertical="center" wrapText="1"/>
    </xf>
    <xf numFmtId="0" fontId="10" fillId="2" borderId="0" xfId="0" applyFont="1" applyFill="1" applyAlignment="1">
      <alignment horizontal="center" vertical="center" wrapText="1"/>
    </xf>
    <xf numFmtId="0" fontId="9" fillId="2" borderId="0" xfId="0" applyFont="1" applyFill="1" applyAlignment="1">
      <alignment horizontal="center" vertical="center"/>
    </xf>
    <xf numFmtId="0" fontId="9" fillId="2" borderId="0" xfId="0" applyFont="1" applyFill="1" applyBorder="1" applyAlignment="1">
      <alignment horizontal="center"/>
    </xf>
    <xf numFmtId="0" fontId="10" fillId="2" borderId="0" xfId="0" applyFont="1" applyFill="1" applyAlignment="1">
      <alignment horizontal="left" vertical="center"/>
    </xf>
    <xf numFmtId="0" fontId="10" fillId="2" borderId="0" xfId="0" applyFont="1" applyFill="1"/>
    <xf numFmtId="0" fontId="9" fillId="2" borderId="7"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2" xfId="0" applyFont="1" applyFill="1" applyBorder="1" applyAlignment="1">
      <alignment horizontal="center" vertical="top" wrapText="1"/>
    </xf>
    <xf numFmtId="164" fontId="4" fillId="2" borderId="1" xfId="0" applyNumberFormat="1" applyFont="1" applyFill="1" applyBorder="1" applyAlignment="1">
      <alignment vertical="center" wrapText="1"/>
    </xf>
    <xf numFmtId="0" fontId="9" fillId="2" borderId="1" xfId="0" applyFont="1" applyFill="1" applyBorder="1" applyAlignment="1">
      <alignment horizontal="center" vertical="center"/>
    </xf>
    <xf numFmtId="0" fontId="7" fillId="2" borderId="6"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7"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9" fillId="2" borderId="7" xfId="0" applyFont="1" applyFill="1" applyBorder="1" applyAlignment="1">
      <alignment vertical="top" wrapText="1"/>
    </xf>
    <xf numFmtId="49" fontId="9" fillId="2" borderId="1" xfId="0" applyNumberFormat="1" applyFont="1" applyFill="1" applyBorder="1" applyAlignment="1">
      <alignment horizontal="center" vertical="center" wrapText="1"/>
    </xf>
    <xf numFmtId="0" fontId="11" fillId="2" borderId="0" xfId="0" applyFont="1" applyFill="1" applyAlignment="1">
      <alignment horizontal="left" vertical="center" wrapText="1"/>
    </xf>
    <xf numFmtId="0" fontId="9" fillId="2" borderId="2" xfId="0" applyFont="1" applyFill="1" applyBorder="1" applyAlignment="1">
      <alignment vertical="top" wrapText="1"/>
    </xf>
    <xf numFmtId="3"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2" xfId="0" applyFont="1" applyFill="1" applyBorder="1" applyAlignment="1">
      <alignment horizontal="left" vertical="top" wrapText="1"/>
    </xf>
    <xf numFmtId="1" fontId="9"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2" fontId="9" fillId="2" borderId="1" xfId="0" applyNumberFormat="1" applyFont="1" applyFill="1" applyBorder="1" applyAlignment="1">
      <alignment horizontal="left" vertical="center" wrapText="1"/>
    </xf>
    <xf numFmtId="0" fontId="4" fillId="2" borderId="0" xfId="0" applyFont="1" applyFill="1" applyAlignment="1">
      <alignment wrapText="1"/>
    </xf>
    <xf numFmtId="4" fontId="4" fillId="2" borderId="0" xfId="0" applyNumberFormat="1" applyFont="1" applyFill="1" applyAlignment="1"/>
    <xf numFmtId="0" fontId="8" fillId="2" borderId="0" xfId="0" applyFont="1" applyFill="1" applyAlignment="1">
      <alignment vertical="center"/>
    </xf>
    <xf numFmtId="0" fontId="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4" fontId="9" fillId="2"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vertical="center"/>
    </xf>
    <xf numFmtId="0" fontId="12"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vertical="top" wrapText="1"/>
    </xf>
    <xf numFmtId="0" fontId="4" fillId="2" borderId="0" xfId="0" applyFont="1" applyFill="1" applyBorder="1" applyAlignment="1">
      <alignment vertical="top" wrapText="1"/>
    </xf>
    <xf numFmtId="0" fontId="13" fillId="2" borderId="1"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right" vertical="center"/>
    </xf>
    <xf numFmtId="2" fontId="4" fillId="2" borderId="0" xfId="0" applyNumberFormat="1" applyFont="1" applyFill="1" applyBorder="1" applyAlignment="1">
      <alignment horizontal="right" vertical="center"/>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2" fontId="4" fillId="2" borderId="1" xfId="0" applyNumberFormat="1" applyFont="1" applyFill="1" applyBorder="1" applyAlignment="1">
      <alignment vertical="top" wrapText="1"/>
    </xf>
    <xf numFmtId="4" fontId="4" fillId="2" borderId="1" xfId="0" applyNumberFormat="1" applyFont="1" applyFill="1" applyBorder="1" applyAlignment="1">
      <alignment horizontal="right" vertical="top" wrapText="1"/>
    </xf>
    <xf numFmtId="0" fontId="13" fillId="2"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16" fontId="4" fillId="2" borderId="5" xfId="0" applyNumberFormat="1" applyFont="1" applyFill="1" applyBorder="1" applyAlignment="1">
      <alignment horizontal="center" vertical="top" wrapText="1"/>
    </xf>
    <xf numFmtId="16" fontId="4" fillId="2" borderId="4" xfId="0" applyNumberFormat="1" applyFont="1" applyFill="1" applyBorder="1" applyAlignment="1">
      <alignment horizontal="center" vertical="top" wrapText="1"/>
    </xf>
    <xf numFmtId="16" fontId="4" fillId="2" borderId="3" xfId="0" applyNumberFormat="1" applyFont="1" applyFill="1" applyBorder="1" applyAlignment="1">
      <alignment horizontal="center" vertical="top" wrapText="1"/>
    </xf>
    <xf numFmtId="0" fontId="13" fillId="2" borderId="1" xfId="0" applyFont="1" applyFill="1" applyBorder="1" applyAlignment="1">
      <alignment vertical="center"/>
    </xf>
    <xf numFmtId="4" fontId="8" fillId="2" borderId="0" xfId="0" applyNumberFormat="1" applyFont="1" applyFill="1"/>
    <xf numFmtId="0" fontId="4" fillId="2" borderId="1" xfId="0" applyFont="1" applyFill="1" applyBorder="1" applyAlignment="1">
      <alignment vertical="top" wrapText="1"/>
    </xf>
    <xf numFmtId="0" fontId="4" fillId="2" borderId="5" xfId="0" applyFont="1" applyFill="1" applyBorder="1" applyAlignment="1">
      <alignment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0" fontId="6" fillId="2" borderId="1" xfId="0" applyFont="1" applyFill="1" applyBorder="1"/>
    <xf numFmtId="0" fontId="6" fillId="2" borderId="1" xfId="0" applyFont="1" applyFill="1" applyBorder="1" applyAlignment="1">
      <alignment horizontal="right"/>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164" fontId="4" fillId="2" borderId="1" xfId="0" applyNumberFormat="1" applyFont="1" applyFill="1" applyBorder="1" applyAlignment="1">
      <alignment horizontal="right" vertical="top" wrapText="1"/>
    </xf>
    <xf numFmtId="0" fontId="8" fillId="2" borderId="3" xfId="0" applyFont="1" applyFill="1" applyBorder="1" applyAlignment="1">
      <alignment horizontal="center" vertical="center"/>
    </xf>
    <xf numFmtId="49" fontId="9" fillId="2" borderId="0" xfId="0" applyNumberFormat="1" applyFont="1" applyFill="1"/>
    <xf numFmtId="0" fontId="9" fillId="2" borderId="0" xfId="0" applyFont="1" applyFill="1" applyAlignment="1">
      <alignment horizontal="center"/>
    </xf>
    <xf numFmtId="2" fontId="4" fillId="2" borderId="0" xfId="0" applyNumberFormat="1" applyFont="1" applyFill="1" applyAlignment="1">
      <alignment horizontal="right" wrapText="1"/>
    </xf>
    <xf numFmtId="4" fontId="6" fillId="2" borderId="0" xfId="0" applyNumberFormat="1" applyFont="1" applyFill="1"/>
    <xf numFmtId="0" fontId="8" fillId="2" borderId="0" xfId="0" applyFont="1" applyFill="1" applyAlignment="1">
      <alignment horizontal="center" vertical="center" wrapText="1"/>
    </xf>
    <xf numFmtId="4" fontId="7" fillId="2" borderId="0" xfId="0" applyNumberFormat="1" applyFont="1" applyFill="1" applyBorder="1" applyAlignment="1">
      <alignment horizontal="center" vertical="center" wrapText="1"/>
    </xf>
    <xf numFmtId="4" fontId="4" fillId="2" borderId="0" xfId="0" applyNumberFormat="1" applyFont="1" applyFill="1" applyBorder="1" applyAlignment="1">
      <alignment vertical="center" wrapText="1"/>
    </xf>
    <xf numFmtId="2" fontId="4" fillId="2" borderId="0" xfId="0" applyNumberFormat="1" applyFont="1" applyFill="1" applyBorder="1" applyAlignment="1">
      <alignment vertical="center" wrapText="1"/>
    </xf>
    <xf numFmtId="4" fontId="8" fillId="2" borderId="0" xfId="0" applyNumberFormat="1" applyFont="1" applyFill="1" applyAlignment="1">
      <alignment horizontal="center" vertical="center" wrapText="1"/>
    </xf>
    <xf numFmtId="4" fontId="13" fillId="2" borderId="1" xfId="0" applyNumberFormat="1" applyFont="1" applyFill="1" applyBorder="1" applyAlignment="1">
      <alignment horizontal="center" vertical="top" wrapText="1"/>
    </xf>
    <xf numFmtId="1" fontId="4" fillId="2" borderId="5" xfId="0" applyNumberFormat="1" applyFont="1" applyFill="1" applyBorder="1" applyAlignment="1">
      <alignment horizontal="center" vertical="top" wrapText="1"/>
    </xf>
    <xf numFmtId="1" fontId="4" fillId="2" borderId="6" xfId="0" applyNumberFormat="1" applyFont="1" applyFill="1" applyBorder="1" applyAlignment="1">
      <alignment horizontal="center" vertical="top" wrapText="1"/>
    </xf>
    <xf numFmtId="1" fontId="4" fillId="2" borderId="2" xfId="0" applyNumberFormat="1" applyFont="1" applyFill="1" applyBorder="1" applyAlignment="1">
      <alignment horizontal="center" vertical="top" wrapText="1"/>
    </xf>
    <xf numFmtId="1" fontId="4" fillId="2" borderId="7"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1" fontId="4" fillId="2" borderId="3" xfId="0" applyNumberFormat="1"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1" fontId="4" fillId="2" borderId="1" xfId="0" applyNumberFormat="1"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7" xfId="0" applyFont="1" applyFill="1" applyBorder="1" applyAlignment="1">
      <alignment horizontal="center" vertical="top" wrapText="1"/>
    </xf>
    <xf numFmtId="49" fontId="14" fillId="2" borderId="1" xfId="0" applyNumberFormat="1" applyFont="1" applyFill="1" applyBorder="1" applyAlignment="1">
      <alignment horizontal="center" vertical="top" wrapText="1"/>
    </xf>
    <xf numFmtId="0" fontId="14" fillId="2" borderId="1" xfId="0" applyFont="1" applyFill="1" applyBorder="1" applyAlignment="1">
      <alignment vertical="top" wrapText="1"/>
    </xf>
    <xf numFmtId="0" fontId="14" fillId="2" borderId="1" xfId="0" applyFont="1" applyFill="1" applyBorder="1" applyAlignment="1">
      <alignment horizontal="center" vertical="top" wrapText="1"/>
    </xf>
    <xf numFmtId="4" fontId="14" fillId="2" borderId="1" xfId="0" applyNumberFormat="1" applyFont="1" applyFill="1" applyBorder="1" applyAlignment="1">
      <alignment vertical="top" wrapText="1"/>
    </xf>
    <xf numFmtId="4" fontId="14" fillId="2" borderId="1" xfId="0" applyNumberFormat="1" applyFont="1" applyFill="1" applyBorder="1" applyAlignment="1">
      <alignment horizontal="center" vertical="top" wrapText="1"/>
    </xf>
    <xf numFmtId="164" fontId="5" fillId="2" borderId="5" xfId="0" applyNumberFormat="1" applyFont="1" applyFill="1" applyBorder="1" applyAlignment="1">
      <alignment horizontal="left" vertical="top" wrapText="1"/>
    </xf>
    <xf numFmtId="164" fontId="15" fillId="2" borderId="4" xfId="0" applyNumberFormat="1" applyFont="1" applyFill="1" applyBorder="1" applyAlignment="1">
      <alignment horizontal="left" vertical="top" wrapText="1"/>
    </xf>
    <xf numFmtId="164" fontId="15" fillId="2" borderId="3" xfId="0" applyNumberFormat="1" applyFont="1" applyFill="1" applyBorder="1" applyAlignment="1">
      <alignment horizontal="left" vertical="top" wrapText="1"/>
    </xf>
    <xf numFmtId="4" fontId="4" fillId="2" borderId="5"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2" fontId="4" fillId="2" borderId="1" xfId="0" applyNumberFormat="1" applyFont="1" applyFill="1" applyBorder="1" applyAlignment="1">
      <alignment horizontal="right" vertical="top" wrapText="1"/>
    </xf>
    <xf numFmtId="0" fontId="16" fillId="2" borderId="1" xfId="0" applyFont="1" applyFill="1" applyBorder="1" applyAlignment="1">
      <alignment horizontal="center" vertical="top" wrapText="1"/>
    </xf>
    <xf numFmtId="2" fontId="8" fillId="2" borderId="0" xfId="0" applyNumberFormat="1" applyFont="1" applyFill="1"/>
    <xf numFmtId="0" fontId="17" fillId="2" borderId="0" xfId="0" applyFont="1" applyFill="1"/>
    <xf numFmtId="16" fontId="14" fillId="2" borderId="5" xfId="0" applyNumberFormat="1" applyFont="1" applyFill="1" applyBorder="1" applyAlignment="1">
      <alignment horizontal="center" vertical="top" wrapText="1"/>
    </xf>
    <xf numFmtId="0" fontId="14" fillId="2" borderId="5" xfId="0" applyFont="1" applyFill="1" applyBorder="1" applyAlignment="1">
      <alignment horizontal="left" vertical="top" wrapText="1"/>
    </xf>
    <xf numFmtId="0" fontId="18" fillId="2" borderId="5" xfId="0" applyFont="1" applyFill="1" applyBorder="1" applyAlignment="1">
      <alignment horizontal="left" vertical="top" wrapText="1"/>
    </xf>
    <xf numFmtId="16" fontId="14" fillId="2" borderId="4" xfId="0" applyNumberFormat="1" applyFont="1" applyFill="1" applyBorder="1" applyAlignment="1">
      <alignment horizontal="center" vertical="top" wrapText="1"/>
    </xf>
    <xf numFmtId="0" fontId="14" fillId="2" borderId="4" xfId="0" applyFont="1" applyFill="1" applyBorder="1" applyAlignment="1">
      <alignment horizontal="left" vertical="top" wrapText="1"/>
    </xf>
    <xf numFmtId="0" fontId="18" fillId="2" borderId="4" xfId="0" applyFont="1" applyFill="1" applyBorder="1" applyAlignment="1">
      <alignment horizontal="left" vertical="top" wrapText="1"/>
    </xf>
    <xf numFmtId="16" fontId="14" fillId="2" borderId="3" xfId="0" applyNumberFormat="1" applyFont="1" applyFill="1" applyBorder="1" applyAlignment="1">
      <alignment horizontal="center" vertical="top" wrapText="1"/>
    </xf>
    <xf numFmtId="0" fontId="14" fillId="2" borderId="3" xfId="0" applyFont="1" applyFill="1" applyBorder="1" applyAlignment="1">
      <alignment horizontal="left" vertical="top" wrapText="1"/>
    </xf>
    <xf numFmtId="0" fontId="18" fillId="2" borderId="3" xfId="0" applyFont="1" applyFill="1" applyBorder="1" applyAlignment="1">
      <alignment horizontal="left" vertical="top" wrapText="1"/>
    </xf>
    <xf numFmtId="49" fontId="14" fillId="2" borderId="5" xfId="0" applyNumberFormat="1"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10" xfId="0" applyFont="1" applyFill="1" applyBorder="1" applyAlignment="1">
      <alignment horizontal="center" vertical="top" wrapText="1"/>
    </xf>
    <xf numFmtId="4" fontId="14" fillId="2" borderId="5" xfId="0" applyNumberFormat="1" applyFont="1" applyFill="1" applyBorder="1" applyAlignment="1">
      <alignment horizontal="center" vertical="top" wrapText="1"/>
    </xf>
    <xf numFmtId="0" fontId="14" fillId="2" borderId="5" xfId="0" applyFont="1" applyFill="1" applyBorder="1" applyAlignment="1">
      <alignment horizontal="center" vertical="top" wrapText="1"/>
    </xf>
    <xf numFmtId="49" fontId="14" fillId="2" borderId="4" xfId="0" applyNumberFormat="1"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13" xfId="0" applyFont="1" applyFill="1" applyBorder="1" applyAlignment="1">
      <alignment horizontal="center" vertical="top" wrapText="1"/>
    </xf>
    <xf numFmtId="4" fontId="14" fillId="2" borderId="4" xfId="0" applyNumberFormat="1" applyFont="1" applyFill="1" applyBorder="1" applyAlignment="1">
      <alignment horizontal="center" vertical="top" wrapText="1"/>
    </xf>
    <xf numFmtId="0" fontId="14" fillId="2" borderId="4" xfId="0" applyFont="1" applyFill="1" applyBorder="1" applyAlignment="1">
      <alignment horizontal="center" vertical="top" wrapText="1"/>
    </xf>
    <xf numFmtId="4" fontId="14" fillId="2" borderId="3" xfId="0" applyNumberFormat="1" applyFont="1" applyFill="1" applyBorder="1" applyAlignment="1">
      <alignment horizontal="center" vertical="top" wrapText="1"/>
    </xf>
    <xf numFmtId="0" fontId="14" fillId="2" borderId="3" xfId="0"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9" fontId="14" fillId="2" borderId="3" xfId="0" applyNumberFormat="1" applyFont="1" applyFill="1" applyBorder="1" applyAlignment="1">
      <alignment horizontal="center" vertical="top"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164" fontId="18" fillId="2" borderId="5" xfId="0" applyNumberFormat="1" applyFont="1" applyFill="1" applyBorder="1" applyAlignment="1">
      <alignment horizontal="left" vertical="top" wrapText="1"/>
    </xf>
    <xf numFmtId="164" fontId="18" fillId="2" borderId="4" xfId="0" applyNumberFormat="1" applyFont="1" applyFill="1" applyBorder="1" applyAlignment="1">
      <alignment horizontal="left" vertical="top" wrapText="1"/>
    </xf>
    <xf numFmtId="164" fontId="18" fillId="2" borderId="3" xfId="0" applyNumberFormat="1"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3" xfId="0" applyFont="1" applyFill="1" applyBorder="1" applyAlignment="1">
      <alignment horizontal="left" vertical="top" wrapText="1"/>
    </xf>
    <xf numFmtId="2" fontId="14" fillId="2" borderId="1" xfId="0" applyNumberFormat="1" applyFont="1" applyFill="1" applyBorder="1" applyAlignment="1">
      <alignment horizontal="center" vertical="top" wrapText="1"/>
    </xf>
    <xf numFmtId="2" fontId="14" fillId="2" borderId="1" xfId="0" applyNumberFormat="1" applyFont="1" applyFill="1" applyBorder="1" applyAlignment="1">
      <alignment vertical="top" wrapText="1"/>
    </xf>
    <xf numFmtId="16" fontId="4" fillId="2" borderId="1" xfId="0" applyNumberFormat="1" applyFont="1" applyFill="1" applyBorder="1" applyAlignment="1">
      <alignment horizontal="center"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4" fontId="14" fillId="2" borderId="1" xfId="0" applyNumberFormat="1" applyFont="1" applyFill="1" applyBorder="1" applyAlignment="1">
      <alignment horizontal="right" vertical="top" wrapText="1"/>
    </xf>
    <xf numFmtId="0" fontId="19" fillId="2" borderId="1" xfId="0" applyFont="1" applyFill="1" applyBorder="1" applyAlignment="1">
      <alignment vertical="top" wrapText="1"/>
    </xf>
    <xf numFmtId="0" fontId="3" fillId="2" borderId="1" xfId="0" applyFont="1" applyFill="1" applyBorder="1" applyAlignment="1">
      <alignment horizontal="right" vertical="top" wrapText="1"/>
    </xf>
    <xf numFmtId="0" fontId="20" fillId="2" borderId="1" xfId="0" applyFont="1" applyFill="1" applyBorder="1" applyAlignment="1">
      <alignment vertical="top" wrapText="1"/>
    </xf>
    <xf numFmtId="0" fontId="3" fillId="2" borderId="1" xfId="0" applyFont="1" applyFill="1" applyBorder="1" applyAlignment="1">
      <alignment vertical="top" wrapText="1"/>
    </xf>
    <xf numFmtId="4" fontId="3" fillId="2" borderId="1" xfId="0" applyNumberFormat="1" applyFont="1" applyFill="1" applyBorder="1" applyAlignment="1">
      <alignment vertical="top" wrapText="1"/>
    </xf>
    <xf numFmtId="164" fontId="3" fillId="2" borderId="1" xfId="0" applyNumberFormat="1" applyFont="1" applyFill="1" applyBorder="1" applyAlignment="1">
      <alignment vertical="top" wrapText="1"/>
    </xf>
    <xf numFmtId="164" fontId="3" fillId="2" borderId="1" xfId="0" applyNumberFormat="1" applyFont="1" applyFill="1" applyBorder="1" applyAlignment="1">
      <alignment horizontal="right" vertical="top" wrapText="1"/>
    </xf>
    <xf numFmtId="49" fontId="4" fillId="2" borderId="1" xfId="0" applyNumberFormat="1" applyFont="1" applyFill="1" applyBorder="1" applyAlignment="1">
      <alignment horizontal="center" vertical="top" wrapText="1"/>
    </xf>
    <xf numFmtId="0" fontId="5" fillId="2" borderId="1" xfId="0" applyFont="1" applyFill="1" applyBorder="1" applyAlignment="1">
      <alignment horizontal="left" vertical="top" wrapText="1"/>
    </xf>
    <xf numFmtId="49" fontId="3"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2" fontId="6" fillId="2" borderId="0" xfId="0" applyNumberFormat="1" applyFont="1" applyFill="1"/>
    <xf numFmtId="0" fontId="6" fillId="2" borderId="0" xfId="0" applyFont="1" applyFill="1" applyAlignment="1">
      <alignment horizontal="left"/>
    </xf>
    <xf numFmtId="0" fontId="9" fillId="2" borderId="0" xfId="0" applyFont="1" applyFill="1" applyAlignment="1">
      <alignment horizontal="left"/>
    </xf>
    <xf numFmtId="0" fontId="18" fillId="2" borderId="0" xfId="0" applyFont="1" applyFill="1" applyAlignment="1">
      <alignment wrapText="1"/>
    </xf>
    <xf numFmtId="4" fontId="9" fillId="2" borderId="0" xfId="0" applyNumberFormat="1" applyFont="1" applyFill="1" applyAlignment="1">
      <alignment horizontal="right"/>
    </xf>
    <xf numFmtId="0" fontId="18" fillId="2" borderId="0" xfId="0" applyFont="1" applyFill="1"/>
    <xf numFmtId="0" fontId="4" fillId="2" borderId="0" xfId="0" applyFont="1" applyFill="1"/>
    <xf numFmtId="0" fontId="3" fillId="2" borderId="0" xfId="0" applyFont="1" applyFill="1" applyAlignment="1">
      <alignment horizontal="left"/>
    </xf>
    <xf numFmtId="0" fontId="3" fillId="2" borderId="0" xfId="0" applyFont="1" applyFill="1"/>
    <xf numFmtId="4" fontId="4" fillId="2" borderId="0" xfId="0" applyNumberFormat="1" applyFont="1" applyFill="1"/>
    <xf numFmtId="4" fontId="4" fillId="2" borderId="0" xfId="0" applyNumberFormat="1" applyFont="1" applyFill="1" applyAlignment="1">
      <alignment horizontal="left"/>
    </xf>
    <xf numFmtId="0" fontId="4" fillId="2" borderId="0" xfId="0" applyFont="1" applyFill="1" applyAlignment="1">
      <alignment horizontal="left" vertical="center"/>
    </xf>
    <xf numFmtId="0" fontId="4" fillId="2" borderId="0" xfId="0" applyFont="1" applyFill="1" applyAlignment="1">
      <alignment horizontal="left" wrapText="1"/>
    </xf>
    <xf numFmtId="0" fontId="4" fillId="2" borderId="0" xfId="0" applyFont="1" applyFill="1" applyAlignment="1">
      <alignment wrapText="1"/>
    </xf>
    <xf numFmtId="0" fontId="4" fillId="2"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left"/>
    </xf>
    <xf numFmtId="2" fontId="3" fillId="2" borderId="0" xfId="0" applyNumberFormat="1" applyFont="1" applyFill="1" applyAlignment="1">
      <alignment horizontal="left" wrapText="1"/>
    </xf>
    <xf numFmtId="2" fontId="4" fillId="2" borderId="0" xfId="0" applyNumberFormat="1" applyFont="1" applyFill="1" applyAlignment="1">
      <alignment horizontal="left" wrapText="1"/>
    </xf>
    <xf numFmtId="2" fontId="3" fillId="2" borderId="0" xfId="0" applyNumberFormat="1" applyFont="1" applyFill="1" applyAlignment="1">
      <alignment horizontal="left" wrapText="1"/>
    </xf>
    <xf numFmtId="2" fontId="4" fillId="2" borderId="0" xfId="0" applyNumberFormat="1" applyFont="1" applyFill="1" applyAlignment="1">
      <alignment horizontal="left" wrapText="1"/>
    </xf>
    <xf numFmtId="0" fontId="3" fillId="2" borderId="0" xfId="0" applyFont="1" applyFill="1" applyBorder="1" applyAlignment="1">
      <alignment horizontal="left" vertical="center"/>
    </xf>
    <xf numFmtId="0" fontId="4" fillId="2" borderId="0" xfId="0" applyFont="1" applyFill="1" applyBorder="1" applyAlignment="1"/>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wrapText="1"/>
    </xf>
    <xf numFmtId="0" fontId="4" fillId="2" borderId="1" xfId="0" applyFont="1" applyFill="1" applyBorder="1" applyAlignment="1">
      <alignment horizontal="center"/>
    </xf>
    <xf numFmtId="0" fontId="13" fillId="2" borderId="0" xfId="0" applyFont="1" applyFill="1" applyAlignment="1">
      <alignment horizontal="right"/>
    </xf>
    <xf numFmtId="4" fontId="18" fillId="2" borderId="0" xfId="0" applyNumberFormat="1" applyFont="1" applyFill="1" applyAlignment="1">
      <alignment horizontal="right"/>
    </xf>
    <xf numFmtId="4" fontId="18" fillId="2" borderId="0" xfId="0" applyNumberFormat="1" applyFont="1" applyFill="1" applyAlignment="1"/>
    <xf numFmtId="0" fontId="18" fillId="2" borderId="0" xfId="0" applyFont="1" applyFill="1" applyAlignment="1">
      <alignment horizontal="right" wrapText="1"/>
    </xf>
    <xf numFmtId="0" fontId="7" fillId="2" borderId="0" xfId="0" applyFont="1" applyFill="1"/>
    <xf numFmtId="4" fontId="9" fillId="2" borderId="0" xfId="0" applyNumberFormat="1" applyFont="1" applyFill="1"/>
    <xf numFmtId="0" fontId="18" fillId="2" borderId="0" xfId="0" applyFont="1" applyFill="1" applyAlignment="1">
      <alignment horizontal="right"/>
    </xf>
    <xf numFmtId="2" fontId="7" fillId="2" borderId="0" xfId="0" applyNumberFormat="1" applyFont="1" applyFill="1" applyAlignment="1">
      <alignment horizontal="left"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1" xfId="0" applyFont="1" applyFill="1" applyBorder="1" applyAlignment="1">
      <alignment vertical="center"/>
    </xf>
    <xf numFmtId="0" fontId="5" fillId="2" borderId="1" xfId="0" applyNumberFormat="1" applyFont="1" applyFill="1" applyBorder="1" applyAlignment="1" applyProtection="1">
      <alignment horizontal="left" vertical="top" wrapText="1"/>
    </xf>
    <xf numFmtId="0" fontId="13" fillId="2" borderId="1" xfId="0" applyNumberFormat="1" applyFont="1" applyFill="1" applyBorder="1" applyAlignment="1" applyProtection="1">
      <alignment horizontal="left" vertical="top" wrapText="1"/>
    </xf>
    <xf numFmtId="0" fontId="13" fillId="2" borderId="0" xfId="0" applyFont="1" applyFill="1"/>
    <xf numFmtId="0" fontId="18" fillId="2" borderId="0" xfId="0" applyFont="1" applyFill="1" applyAlignment="1">
      <alignment horizontal="right" wrapText="1"/>
    </xf>
    <xf numFmtId="0" fontId="7" fillId="2" borderId="14" xfId="0" applyFont="1" applyFill="1" applyBorder="1" applyAlignment="1">
      <alignment vertical="center" wrapText="1"/>
    </xf>
    <xf numFmtId="0" fontId="4" fillId="2" borderId="0" xfId="0" applyFont="1" applyFill="1" applyBorder="1" applyAlignment="1">
      <alignment horizontal="left" vertical="center"/>
    </xf>
    <xf numFmtId="0" fontId="24"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7" xfId="0" applyFont="1" applyFill="1" applyBorder="1" applyAlignment="1">
      <alignment horizontal="center" vertical="center" wrapText="1"/>
    </xf>
    <xf numFmtId="14" fontId="13" fillId="2" borderId="15" xfId="0" applyNumberFormat="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8" fillId="2" borderId="0" xfId="0" applyFont="1" applyFill="1" applyAlignment="1">
      <alignment horizontal="right"/>
    </xf>
  </cellXfs>
  <cellStyles count="2">
    <cellStyle name="Обычный" xfId="0" builtinId="0"/>
    <cellStyle name="Обычный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5"/>
  <sheetViews>
    <sheetView tabSelected="1" workbookViewId="0">
      <selection activeCell="E21" sqref="E21"/>
    </sheetView>
  </sheetViews>
  <sheetFormatPr defaultRowHeight="15.75" x14ac:dyDescent="0.25"/>
  <cols>
    <col min="1" max="1" width="45.85546875" style="35" customWidth="1"/>
    <col min="2" max="2" width="29.28515625" style="35" customWidth="1"/>
    <col min="3" max="3" width="20.42578125" style="35" customWidth="1"/>
    <col min="4" max="4" width="15" style="35" customWidth="1"/>
    <col min="5" max="6" width="15.42578125" style="35" customWidth="1"/>
    <col min="7" max="8" width="14.28515625" style="35" customWidth="1"/>
    <col min="9" max="9" width="15.28515625" style="35" customWidth="1"/>
    <col min="10" max="253" width="9.140625" style="2"/>
    <col min="254" max="254" width="43" style="2" customWidth="1"/>
    <col min="255" max="255" width="15.140625" style="2" customWidth="1"/>
    <col min="256" max="256" width="20.42578125" style="2" customWidth="1"/>
    <col min="257" max="264" width="18.140625" style="2" customWidth="1"/>
    <col min="265" max="509" width="9.140625" style="2"/>
    <col min="510" max="510" width="43" style="2" customWidth="1"/>
    <col min="511" max="511" width="15.140625" style="2" customWidth="1"/>
    <col min="512" max="512" width="20.42578125" style="2" customWidth="1"/>
    <col min="513" max="520" width="18.140625" style="2" customWidth="1"/>
    <col min="521" max="765" width="9.140625" style="2"/>
    <col min="766" max="766" width="43" style="2" customWidth="1"/>
    <col min="767" max="767" width="15.140625" style="2" customWidth="1"/>
    <col min="768" max="768" width="20.42578125" style="2" customWidth="1"/>
    <col min="769" max="776" width="18.140625" style="2" customWidth="1"/>
    <col min="777" max="1021" width="9.140625" style="2"/>
    <col min="1022" max="1022" width="43" style="2" customWidth="1"/>
    <col min="1023" max="1023" width="15.140625" style="2" customWidth="1"/>
    <col min="1024" max="1024" width="20.42578125" style="2" customWidth="1"/>
    <col min="1025" max="1032" width="18.140625" style="2" customWidth="1"/>
    <col min="1033" max="1277" width="9.140625" style="2"/>
    <col min="1278" max="1278" width="43" style="2" customWidth="1"/>
    <col min="1279" max="1279" width="15.140625" style="2" customWidth="1"/>
    <col min="1280" max="1280" width="20.42578125" style="2" customWidth="1"/>
    <col min="1281" max="1288" width="18.140625" style="2" customWidth="1"/>
    <col min="1289" max="1533" width="9.140625" style="2"/>
    <col min="1534" max="1534" width="43" style="2" customWidth="1"/>
    <col min="1535" max="1535" width="15.140625" style="2" customWidth="1"/>
    <col min="1536" max="1536" width="20.42578125" style="2" customWidth="1"/>
    <col min="1537" max="1544" width="18.140625" style="2" customWidth="1"/>
    <col min="1545" max="1789" width="9.140625" style="2"/>
    <col min="1790" max="1790" width="43" style="2" customWidth="1"/>
    <col min="1791" max="1791" width="15.140625" style="2" customWidth="1"/>
    <col min="1792" max="1792" width="20.42578125" style="2" customWidth="1"/>
    <col min="1793" max="1800" width="18.140625" style="2" customWidth="1"/>
    <col min="1801" max="2045" width="9.140625" style="2"/>
    <col min="2046" max="2046" width="43" style="2" customWidth="1"/>
    <col min="2047" max="2047" width="15.140625" style="2" customWidth="1"/>
    <col min="2048" max="2048" width="20.42578125" style="2" customWidth="1"/>
    <col min="2049" max="2056" width="18.140625" style="2" customWidth="1"/>
    <col min="2057" max="2301" width="9.140625" style="2"/>
    <col min="2302" max="2302" width="43" style="2" customWidth="1"/>
    <col min="2303" max="2303" width="15.140625" style="2" customWidth="1"/>
    <col min="2304" max="2304" width="20.42578125" style="2" customWidth="1"/>
    <col min="2305" max="2312" width="18.140625" style="2" customWidth="1"/>
    <col min="2313" max="2557" width="9.140625" style="2"/>
    <col min="2558" max="2558" width="43" style="2" customWidth="1"/>
    <col min="2559" max="2559" width="15.140625" style="2" customWidth="1"/>
    <col min="2560" max="2560" width="20.42578125" style="2" customWidth="1"/>
    <col min="2561" max="2568" width="18.140625" style="2" customWidth="1"/>
    <col min="2569" max="2813" width="9.140625" style="2"/>
    <col min="2814" max="2814" width="43" style="2" customWidth="1"/>
    <col min="2815" max="2815" width="15.140625" style="2" customWidth="1"/>
    <col min="2816" max="2816" width="20.42578125" style="2" customWidth="1"/>
    <col min="2817" max="2824" width="18.140625" style="2" customWidth="1"/>
    <col min="2825" max="3069" width="9.140625" style="2"/>
    <col min="3070" max="3070" width="43" style="2" customWidth="1"/>
    <col min="3071" max="3071" width="15.140625" style="2" customWidth="1"/>
    <col min="3072" max="3072" width="20.42578125" style="2" customWidth="1"/>
    <col min="3073" max="3080" width="18.140625" style="2" customWidth="1"/>
    <col min="3081" max="3325" width="9.140625" style="2"/>
    <col min="3326" max="3326" width="43" style="2" customWidth="1"/>
    <col min="3327" max="3327" width="15.140625" style="2" customWidth="1"/>
    <col min="3328" max="3328" width="20.42578125" style="2" customWidth="1"/>
    <col min="3329" max="3336" width="18.140625" style="2" customWidth="1"/>
    <col min="3337" max="3581" width="9.140625" style="2"/>
    <col min="3582" max="3582" width="43" style="2" customWidth="1"/>
    <col min="3583" max="3583" width="15.140625" style="2" customWidth="1"/>
    <col min="3584" max="3584" width="20.42578125" style="2" customWidth="1"/>
    <col min="3585" max="3592" width="18.140625" style="2" customWidth="1"/>
    <col min="3593" max="3837" width="9.140625" style="2"/>
    <col min="3838" max="3838" width="43" style="2" customWidth="1"/>
    <col min="3839" max="3839" width="15.140625" style="2" customWidth="1"/>
    <col min="3840" max="3840" width="20.42578125" style="2" customWidth="1"/>
    <col min="3841" max="3848" width="18.140625" style="2" customWidth="1"/>
    <col min="3849" max="4093" width="9.140625" style="2"/>
    <col min="4094" max="4094" width="43" style="2" customWidth="1"/>
    <col min="4095" max="4095" width="15.140625" style="2" customWidth="1"/>
    <col min="4096" max="4096" width="20.42578125" style="2" customWidth="1"/>
    <col min="4097" max="4104" width="18.140625" style="2" customWidth="1"/>
    <col min="4105" max="4349" width="9.140625" style="2"/>
    <col min="4350" max="4350" width="43" style="2" customWidth="1"/>
    <col min="4351" max="4351" width="15.140625" style="2" customWidth="1"/>
    <col min="4352" max="4352" width="20.42578125" style="2" customWidth="1"/>
    <col min="4353" max="4360" width="18.140625" style="2" customWidth="1"/>
    <col min="4361" max="4605" width="9.140625" style="2"/>
    <col min="4606" max="4606" width="43" style="2" customWidth="1"/>
    <col min="4607" max="4607" width="15.140625" style="2" customWidth="1"/>
    <col min="4608" max="4608" width="20.42578125" style="2" customWidth="1"/>
    <col min="4609" max="4616" width="18.140625" style="2" customWidth="1"/>
    <col min="4617" max="4861" width="9.140625" style="2"/>
    <col min="4862" max="4862" width="43" style="2" customWidth="1"/>
    <col min="4863" max="4863" width="15.140625" style="2" customWidth="1"/>
    <col min="4864" max="4864" width="20.42578125" style="2" customWidth="1"/>
    <col min="4865" max="4872" width="18.140625" style="2" customWidth="1"/>
    <col min="4873" max="5117" width="9.140625" style="2"/>
    <col min="5118" max="5118" width="43" style="2" customWidth="1"/>
    <col min="5119" max="5119" width="15.140625" style="2" customWidth="1"/>
    <col min="5120" max="5120" width="20.42578125" style="2" customWidth="1"/>
    <col min="5121" max="5128" width="18.140625" style="2" customWidth="1"/>
    <col min="5129" max="5373" width="9.140625" style="2"/>
    <col min="5374" max="5374" width="43" style="2" customWidth="1"/>
    <col min="5375" max="5375" width="15.140625" style="2" customWidth="1"/>
    <col min="5376" max="5376" width="20.42578125" style="2" customWidth="1"/>
    <col min="5377" max="5384" width="18.140625" style="2" customWidth="1"/>
    <col min="5385" max="5629" width="9.140625" style="2"/>
    <col min="5630" max="5630" width="43" style="2" customWidth="1"/>
    <col min="5631" max="5631" width="15.140625" style="2" customWidth="1"/>
    <col min="5632" max="5632" width="20.42578125" style="2" customWidth="1"/>
    <col min="5633" max="5640" width="18.140625" style="2" customWidth="1"/>
    <col min="5641" max="5885" width="9.140625" style="2"/>
    <col min="5886" max="5886" width="43" style="2" customWidth="1"/>
    <col min="5887" max="5887" width="15.140625" style="2" customWidth="1"/>
    <col min="5888" max="5888" width="20.42578125" style="2" customWidth="1"/>
    <col min="5889" max="5896" width="18.140625" style="2" customWidth="1"/>
    <col min="5897" max="6141" width="9.140625" style="2"/>
    <col min="6142" max="6142" width="43" style="2" customWidth="1"/>
    <col min="6143" max="6143" width="15.140625" style="2" customWidth="1"/>
    <col min="6144" max="6144" width="20.42578125" style="2" customWidth="1"/>
    <col min="6145" max="6152" width="18.140625" style="2" customWidth="1"/>
    <col min="6153" max="6397" width="9.140625" style="2"/>
    <col min="6398" max="6398" width="43" style="2" customWidth="1"/>
    <col min="6399" max="6399" width="15.140625" style="2" customWidth="1"/>
    <col min="6400" max="6400" width="20.42578125" style="2" customWidth="1"/>
    <col min="6401" max="6408" width="18.140625" style="2" customWidth="1"/>
    <col min="6409" max="6653" width="9.140625" style="2"/>
    <col min="6654" max="6654" width="43" style="2" customWidth="1"/>
    <col min="6655" max="6655" width="15.140625" style="2" customWidth="1"/>
    <col min="6656" max="6656" width="20.42578125" style="2" customWidth="1"/>
    <col min="6657" max="6664" width="18.140625" style="2" customWidth="1"/>
    <col min="6665" max="6909" width="9.140625" style="2"/>
    <col min="6910" max="6910" width="43" style="2" customWidth="1"/>
    <col min="6911" max="6911" width="15.140625" style="2" customWidth="1"/>
    <col min="6912" max="6912" width="20.42578125" style="2" customWidth="1"/>
    <col min="6913" max="6920" width="18.140625" style="2" customWidth="1"/>
    <col min="6921" max="7165" width="9.140625" style="2"/>
    <col min="7166" max="7166" width="43" style="2" customWidth="1"/>
    <col min="7167" max="7167" width="15.140625" style="2" customWidth="1"/>
    <col min="7168" max="7168" width="20.42578125" style="2" customWidth="1"/>
    <col min="7169" max="7176" width="18.140625" style="2" customWidth="1"/>
    <col min="7177" max="7421" width="9.140625" style="2"/>
    <col min="7422" max="7422" width="43" style="2" customWidth="1"/>
    <col min="7423" max="7423" width="15.140625" style="2" customWidth="1"/>
    <col min="7424" max="7424" width="20.42578125" style="2" customWidth="1"/>
    <col min="7425" max="7432" width="18.140625" style="2" customWidth="1"/>
    <col min="7433" max="7677" width="9.140625" style="2"/>
    <col min="7678" max="7678" width="43" style="2" customWidth="1"/>
    <col min="7679" max="7679" width="15.140625" style="2" customWidth="1"/>
    <col min="7680" max="7680" width="20.42578125" style="2" customWidth="1"/>
    <col min="7681" max="7688" width="18.140625" style="2" customWidth="1"/>
    <col min="7689" max="7933" width="9.140625" style="2"/>
    <col min="7934" max="7934" width="43" style="2" customWidth="1"/>
    <col min="7935" max="7935" width="15.140625" style="2" customWidth="1"/>
    <col min="7936" max="7936" width="20.42578125" style="2" customWidth="1"/>
    <col min="7937" max="7944" width="18.140625" style="2" customWidth="1"/>
    <col min="7945" max="8189" width="9.140625" style="2"/>
    <col min="8190" max="8190" width="43" style="2" customWidth="1"/>
    <col min="8191" max="8191" width="15.140625" style="2" customWidth="1"/>
    <col min="8192" max="8192" width="20.42578125" style="2" customWidth="1"/>
    <col min="8193" max="8200" width="18.140625" style="2" customWidth="1"/>
    <col min="8201" max="8445" width="9.140625" style="2"/>
    <col min="8446" max="8446" width="43" style="2" customWidth="1"/>
    <col min="8447" max="8447" width="15.140625" style="2" customWidth="1"/>
    <col min="8448" max="8448" width="20.42578125" style="2" customWidth="1"/>
    <col min="8449" max="8456" width="18.140625" style="2" customWidth="1"/>
    <col min="8457" max="8701" width="9.140625" style="2"/>
    <col min="8702" max="8702" width="43" style="2" customWidth="1"/>
    <col min="8703" max="8703" width="15.140625" style="2" customWidth="1"/>
    <col min="8704" max="8704" width="20.42578125" style="2" customWidth="1"/>
    <col min="8705" max="8712" width="18.140625" style="2" customWidth="1"/>
    <col min="8713" max="8957" width="9.140625" style="2"/>
    <col min="8958" max="8958" width="43" style="2" customWidth="1"/>
    <col min="8959" max="8959" width="15.140625" style="2" customWidth="1"/>
    <col min="8960" max="8960" width="20.42578125" style="2" customWidth="1"/>
    <col min="8961" max="8968" width="18.140625" style="2" customWidth="1"/>
    <col min="8969" max="9213" width="9.140625" style="2"/>
    <col min="9214" max="9214" width="43" style="2" customWidth="1"/>
    <col min="9215" max="9215" width="15.140625" style="2" customWidth="1"/>
    <col min="9216" max="9216" width="20.42578125" style="2" customWidth="1"/>
    <col min="9217" max="9224" width="18.140625" style="2" customWidth="1"/>
    <col min="9225" max="9469" width="9.140625" style="2"/>
    <col min="9470" max="9470" width="43" style="2" customWidth="1"/>
    <col min="9471" max="9471" width="15.140625" style="2" customWidth="1"/>
    <col min="9472" max="9472" width="20.42578125" style="2" customWidth="1"/>
    <col min="9473" max="9480" width="18.140625" style="2" customWidth="1"/>
    <col min="9481" max="9725" width="9.140625" style="2"/>
    <col min="9726" max="9726" width="43" style="2" customWidth="1"/>
    <col min="9727" max="9727" width="15.140625" style="2" customWidth="1"/>
    <col min="9728" max="9728" width="20.42578125" style="2" customWidth="1"/>
    <col min="9729" max="9736" width="18.140625" style="2" customWidth="1"/>
    <col min="9737" max="9981" width="9.140625" style="2"/>
    <col min="9982" max="9982" width="43" style="2" customWidth="1"/>
    <col min="9983" max="9983" width="15.140625" style="2" customWidth="1"/>
    <col min="9984" max="9984" width="20.42578125" style="2" customWidth="1"/>
    <col min="9985" max="9992" width="18.140625" style="2" customWidth="1"/>
    <col min="9993" max="10237" width="9.140625" style="2"/>
    <col min="10238" max="10238" width="43" style="2" customWidth="1"/>
    <col min="10239" max="10239" width="15.140625" style="2" customWidth="1"/>
    <col min="10240" max="10240" width="20.42578125" style="2" customWidth="1"/>
    <col min="10241" max="10248" width="18.140625" style="2" customWidth="1"/>
    <col min="10249" max="10493" width="9.140625" style="2"/>
    <col min="10494" max="10494" width="43" style="2" customWidth="1"/>
    <col min="10495" max="10495" width="15.140625" style="2" customWidth="1"/>
    <col min="10496" max="10496" width="20.42578125" style="2" customWidth="1"/>
    <col min="10497" max="10504" width="18.140625" style="2" customWidth="1"/>
    <col min="10505" max="10749" width="9.140625" style="2"/>
    <col min="10750" max="10750" width="43" style="2" customWidth="1"/>
    <col min="10751" max="10751" width="15.140625" style="2" customWidth="1"/>
    <col min="10752" max="10752" width="20.42578125" style="2" customWidth="1"/>
    <col min="10753" max="10760" width="18.140625" style="2" customWidth="1"/>
    <col min="10761" max="11005" width="9.140625" style="2"/>
    <col min="11006" max="11006" width="43" style="2" customWidth="1"/>
    <col min="11007" max="11007" width="15.140625" style="2" customWidth="1"/>
    <col min="11008" max="11008" width="20.42578125" style="2" customWidth="1"/>
    <col min="11009" max="11016" width="18.140625" style="2" customWidth="1"/>
    <col min="11017" max="11261" width="9.140625" style="2"/>
    <col min="11262" max="11262" width="43" style="2" customWidth="1"/>
    <col min="11263" max="11263" width="15.140625" style="2" customWidth="1"/>
    <col min="11264" max="11264" width="20.42578125" style="2" customWidth="1"/>
    <col min="11265" max="11272" width="18.140625" style="2" customWidth="1"/>
    <col min="11273" max="11517" width="9.140625" style="2"/>
    <col min="11518" max="11518" width="43" style="2" customWidth="1"/>
    <col min="11519" max="11519" width="15.140625" style="2" customWidth="1"/>
    <col min="11520" max="11520" width="20.42578125" style="2" customWidth="1"/>
    <col min="11521" max="11528" width="18.140625" style="2" customWidth="1"/>
    <col min="11529" max="11773" width="9.140625" style="2"/>
    <col min="11774" max="11774" width="43" style="2" customWidth="1"/>
    <col min="11775" max="11775" width="15.140625" style="2" customWidth="1"/>
    <col min="11776" max="11776" width="20.42578125" style="2" customWidth="1"/>
    <col min="11777" max="11784" width="18.140625" style="2" customWidth="1"/>
    <col min="11785" max="12029" width="9.140625" style="2"/>
    <col min="12030" max="12030" width="43" style="2" customWidth="1"/>
    <col min="12031" max="12031" width="15.140625" style="2" customWidth="1"/>
    <col min="12032" max="12032" width="20.42578125" style="2" customWidth="1"/>
    <col min="12033" max="12040" width="18.140625" style="2" customWidth="1"/>
    <col min="12041" max="12285" width="9.140625" style="2"/>
    <col min="12286" max="12286" width="43" style="2" customWidth="1"/>
    <col min="12287" max="12287" width="15.140625" style="2" customWidth="1"/>
    <col min="12288" max="12288" width="20.42578125" style="2" customWidth="1"/>
    <col min="12289" max="12296" width="18.140625" style="2" customWidth="1"/>
    <col min="12297" max="12541" width="9.140625" style="2"/>
    <col min="12542" max="12542" width="43" style="2" customWidth="1"/>
    <col min="12543" max="12543" width="15.140625" style="2" customWidth="1"/>
    <col min="12544" max="12544" width="20.42578125" style="2" customWidth="1"/>
    <col min="12545" max="12552" width="18.140625" style="2" customWidth="1"/>
    <col min="12553" max="12797" width="9.140625" style="2"/>
    <col min="12798" max="12798" width="43" style="2" customWidth="1"/>
    <col min="12799" max="12799" width="15.140625" style="2" customWidth="1"/>
    <col min="12800" max="12800" width="20.42578125" style="2" customWidth="1"/>
    <col min="12801" max="12808" width="18.140625" style="2" customWidth="1"/>
    <col min="12809" max="13053" width="9.140625" style="2"/>
    <col min="13054" max="13054" width="43" style="2" customWidth="1"/>
    <col min="13055" max="13055" width="15.140625" style="2" customWidth="1"/>
    <col min="13056" max="13056" width="20.42578125" style="2" customWidth="1"/>
    <col min="13057" max="13064" width="18.140625" style="2" customWidth="1"/>
    <col min="13065" max="13309" width="9.140625" style="2"/>
    <col min="13310" max="13310" width="43" style="2" customWidth="1"/>
    <col min="13311" max="13311" width="15.140625" style="2" customWidth="1"/>
    <col min="13312" max="13312" width="20.42578125" style="2" customWidth="1"/>
    <col min="13313" max="13320" width="18.140625" style="2" customWidth="1"/>
    <col min="13321" max="13565" width="9.140625" style="2"/>
    <col min="13566" max="13566" width="43" style="2" customWidth="1"/>
    <col min="13567" max="13567" width="15.140625" style="2" customWidth="1"/>
    <col min="13568" max="13568" width="20.42578125" style="2" customWidth="1"/>
    <col min="13569" max="13576" width="18.140625" style="2" customWidth="1"/>
    <col min="13577" max="13821" width="9.140625" style="2"/>
    <col min="13822" max="13822" width="43" style="2" customWidth="1"/>
    <col min="13823" max="13823" width="15.140625" style="2" customWidth="1"/>
    <col min="13824" max="13824" width="20.42578125" style="2" customWidth="1"/>
    <col min="13825" max="13832" width="18.140625" style="2" customWidth="1"/>
    <col min="13833" max="14077" width="9.140625" style="2"/>
    <col min="14078" max="14078" width="43" style="2" customWidth="1"/>
    <col min="14079" max="14079" width="15.140625" style="2" customWidth="1"/>
    <col min="14080" max="14080" width="20.42578125" style="2" customWidth="1"/>
    <col min="14081" max="14088" width="18.140625" style="2" customWidth="1"/>
    <col min="14089" max="14333" width="9.140625" style="2"/>
    <col min="14334" max="14334" width="43" style="2" customWidth="1"/>
    <col min="14335" max="14335" width="15.140625" style="2" customWidth="1"/>
    <col min="14336" max="14336" width="20.42578125" style="2" customWidth="1"/>
    <col min="14337" max="14344" width="18.140625" style="2" customWidth="1"/>
    <col min="14345" max="14589" width="9.140625" style="2"/>
    <col min="14590" max="14590" width="43" style="2" customWidth="1"/>
    <col min="14591" max="14591" width="15.140625" style="2" customWidth="1"/>
    <col min="14592" max="14592" width="20.42578125" style="2" customWidth="1"/>
    <col min="14593" max="14600" width="18.140625" style="2" customWidth="1"/>
    <col min="14601" max="14845" width="9.140625" style="2"/>
    <col min="14846" max="14846" width="43" style="2" customWidth="1"/>
    <col min="14847" max="14847" width="15.140625" style="2" customWidth="1"/>
    <col min="14848" max="14848" width="20.42578125" style="2" customWidth="1"/>
    <col min="14849" max="14856" width="18.140625" style="2" customWidth="1"/>
    <col min="14857" max="15101" width="9.140625" style="2"/>
    <col min="15102" max="15102" width="43" style="2" customWidth="1"/>
    <col min="15103" max="15103" width="15.140625" style="2" customWidth="1"/>
    <col min="15104" max="15104" width="20.42578125" style="2" customWidth="1"/>
    <col min="15105" max="15112" width="18.140625" style="2" customWidth="1"/>
    <col min="15113" max="15357" width="9.140625" style="2"/>
    <col min="15358" max="15358" width="43" style="2" customWidth="1"/>
    <col min="15359" max="15359" width="15.140625" style="2" customWidth="1"/>
    <col min="15360" max="15360" width="20.42578125" style="2" customWidth="1"/>
    <col min="15361" max="15368" width="18.140625" style="2" customWidth="1"/>
    <col min="15369" max="15613" width="9.140625" style="2"/>
    <col min="15614" max="15614" width="43" style="2" customWidth="1"/>
    <col min="15615" max="15615" width="15.140625" style="2" customWidth="1"/>
    <col min="15616" max="15616" width="20.42578125" style="2" customWidth="1"/>
    <col min="15617" max="15624" width="18.140625" style="2" customWidth="1"/>
    <col min="15625" max="15869" width="9.140625" style="2"/>
    <col min="15870" max="15870" width="43" style="2" customWidth="1"/>
    <col min="15871" max="15871" width="15.140625" style="2" customWidth="1"/>
    <col min="15872" max="15872" width="20.42578125" style="2" customWidth="1"/>
    <col min="15873" max="15880" width="18.140625" style="2" customWidth="1"/>
    <col min="15881" max="16125" width="9.140625" style="2"/>
    <col min="16126" max="16126" width="43" style="2" customWidth="1"/>
    <col min="16127" max="16127" width="15.140625" style="2" customWidth="1"/>
    <col min="16128" max="16128" width="20.42578125" style="2" customWidth="1"/>
    <col min="16129" max="16136" width="18.140625" style="2" customWidth="1"/>
    <col min="16137" max="16384" width="9.140625" style="2"/>
  </cols>
  <sheetData>
    <row r="2" spans="1:9" s="12" customFormat="1" ht="15" customHeight="1" x14ac:dyDescent="0.25">
      <c r="D2" s="13"/>
      <c r="E2" s="14" t="s">
        <v>153</v>
      </c>
      <c r="F2" s="14"/>
      <c r="G2" s="14"/>
      <c r="H2" s="14"/>
      <c r="I2" s="14"/>
    </row>
    <row r="3" spans="1:9" s="12" customFormat="1" ht="15" x14ac:dyDescent="0.25">
      <c r="D3" s="13"/>
      <c r="E3" s="15" t="s">
        <v>154</v>
      </c>
      <c r="F3" s="15"/>
      <c r="G3" s="15"/>
      <c r="H3" s="15"/>
      <c r="I3" s="15"/>
    </row>
    <row r="4" spans="1:9" s="12" customFormat="1" ht="14.1" customHeight="1" x14ac:dyDescent="0.25">
      <c r="D4" s="13"/>
      <c r="E4" s="15" t="s">
        <v>29</v>
      </c>
      <c r="F4" s="15"/>
      <c r="G4" s="15"/>
      <c r="H4" s="15"/>
      <c r="I4" s="15"/>
    </row>
    <row r="5" spans="1:9" s="12" customFormat="1" ht="15" customHeight="1" x14ac:dyDescent="0.25">
      <c r="D5" s="13"/>
      <c r="E5" s="14" t="s">
        <v>210</v>
      </c>
      <c r="F5" s="14"/>
      <c r="G5" s="14"/>
      <c r="H5" s="14"/>
      <c r="I5" s="14"/>
    </row>
    <row r="6" spans="1:9" x14ac:dyDescent="0.25">
      <c r="A6" s="16" t="s">
        <v>106</v>
      </c>
      <c r="B6" s="16"/>
      <c r="C6" s="16"/>
      <c r="D6" s="17"/>
      <c r="E6" s="17"/>
      <c r="F6" s="17"/>
      <c r="G6" s="17"/>
      <c r="H6" s="17"/>
      <c r="I6" s="17"/>
    </row>
    <row r="7" spans="1:9" x14ac:dyDescent="0.25">
      <c r="A7" s="16" t="s">
        <v>107</v>
      </c>
      <c r="B7" s="16"/>
      <c r="C7" s="16"/>
      <c r="D7" s="16"/>
      <c r="E7" s="16"/>
      <c r="F7" s="16"/>
      <c r="G7" s="16"/>
      <c r="H7" s="16"/>
      <c r="I7" s="16"/>
    </row>
    <row r="8" spans="1:9" s="12" customFormat="1" ht="15" x14ac:dyDescent="0.2">
      <c r="A8" s="18" t="s">
        <v>71</v>
      </c>
      <c r="B8" s="19" t="s">
        <v>72</v>
      </c>
      <c r="C8" s="20"/>
      <c r="D8" s="20"/>
      <c r="E8" s="20"/>
      <c r="F8" s="20"/>
      <c r="G8" s="20"/>
      <c r="H8" s="20"/>
      <c r="I8" s="21"/>
    </row>
    <row r="9" spans="1:9" s="12" customFormat="1" ht="15.75" customHeight="1" x14ac:dyDescent="0.2">
      <c r="A9" s="22" t="s">
        <v>73</v>
      </c>
      <c r="B9" s="23" t="s">
        <v>74</v>
      </c>
      <c r="C9" s="23" t="s">
        <v>3</v>
      </c>
      <c r="D9" s="24" t="s">
        <v>75</v>
      </c>
      <c r="E9" s="24"/>
      <c r="F9" s="24"/>
      <c r="G9" s="24"/>
      <c r="H9" s="24"/>
      <c r="I9" s="24"/>
    </row>
    <row r="10" spans="1:9" s="12" customFormat="1" ht="15" x14ac:dyDescent="0.2">
      <c r="A10" s="22"/>
      <c r="B10" s="25"/>
      <c r="C10" s="25"/>
      <c r="D10" s="26" t="s">
        <v>101</v>
      </c>
      <c r="E10" s="26" t="s">
        <v>102</v>
      </c>
      <c r="F10" s="26" t="s">
        <v>103</v>
      </c>
      <c r="G10" s="26" t="s">
        <v>104</v>
      </c>
      <c r="H10" s="26" t="s">
        <v>105</v>
      </c>
      <c r="I10" s="27" t="s">
        <v>2</v>
      </c>
    </row>
    <row r="11" spans="1:9" s="12" customFormat="1" ht="30" x14ac:dyDescent="0.2">
      <c r="A11" s="24"/>
      <c r="B11" s="24" t="s">
        <v>76</v>
      </c>
      <c r="C11" s="28" t="s">
        <v>77</v>
      </c>
      <c r="D11" s="29">
        <f>'Приложение 4'!G233</f>
        <v>220759.53600000002</v>
      </c>
      <c r="E11" s="29">
        <f>'Приложение 4'!H233</f>
        <v>377571.32000000007</v>
      </c>
      <c r="F11" s="29">
        <f>'Приложение 4'!I233</f>
        <v>544841.58000000007</v>
      </c>
      <c r="G11" s="29">
        <f>'Приложение 4'!J233</f>
        <v>332692.90999999997</v>
      </c>
      <c r="H11" s="29">
        <f>'Приложение 4'!K233</f>
        <v>112000</v>
      </c>
      <c r="I11" s="29">
        <f>SUM(D11:H11)</f>
        <v>1587865.3460000001</v>
      </c>
    </row>
    <row r="12" spans="1:9" s="12" customFormat="1" ht="45" x14ac:dyDescent="0.2">
      <c r="A12" s="24"/>
      <c r="B12" s="24"/>
      <c r="C12" s="18" t="s">
        <v>1</v>
      </c>
      <c r="D12" s="29">
        <f>'Приложение 4'!G234</f>
        <v>60558.01</v>
      </c>
      <c r="E12" s="29">
        <f>'Приложение 4'!H234</f>
        <v>0</v>
      </c>
      <c r="F12" s="29">
        <f>'Приложение 4'!I234</f>
        <v>0</v>
      </c>
      <c r="G12" s="29">
        <f>'Приложение 4'!J234</f>
        <v>143282.51999999999</v>
      </c>
      <c r="H12" s="29">
        <f>'Приложение 4'!K234</f>
        <v>0</v>
      </c>
      <c r="I12" s="29">
        <f>SUM(D12:H12)</f>
        <v>203840.53</v>
      </c>
    </row>
    <row r="13" spans="1:9" s="12" customFormat="1" ht="30" x14ac:dyDescent="0.2">
      <c r="A13" s="24"/>
      <c r="B13" s="24"/>
      <c r="C13" s="18" t="s">
        <v>7</v>
      </c>
      <c r="D13" s="29">
        <f>'Приложение 4'!G235</f>
        <v>84701.66</v>
      </c>
      <c r="E13" s="29">
        <f>'Приложение 4'!H235</f>
        <v>136138.52000000002</v>
      </c>
      <c r="F13" s="29">
        <f>'Приложение 4'!I235</f>
        <v>296599.44</v>
      </c>
      <c r="G13" s="29">
        <f>'Приложение 4'!J235</f>
        <v>65095.519999999997</v>
      </c>
      <c r="H13" s="29">
        <f>'Приложение 4'!K235</f>
        <v>0</v>
      </c>
      <c r="I13" s="29">
        <f>SUM(D13:H13)</f>
        <v>582535.14</v>
      </c>
    </row>
    <row r="14" spans="1:9" s="12" customFormat="1" ht="45" x14ac:dyDescent="0.2">
      <c r="A14" s="24"/>
      <c r="B14" s="24"/>
      <c r="C14" s="18" t="s">
        <v>78</v>
      </c>
      <c r="D14" s="29">
        <f>'Приложение 4'!G236</f>
        <v>75499.865999999995</v>
      </c>
      <c r="E14" s="29">
        <f>'Приложение 4'!H236</f>
        <v>241432.80000000002</v>
      </c>
      <c r="F14" s="29">
        <f>'Приложение 4'!I236</f>
        <v>248242.14</v>
      </c>
      <c r="G14" s="29">
        <f>'Приложение 4'!J236</f>
        <v>124314.87</v>
      </c>
      <c r="H14" s="29">
        <f>'Приложение 4'!K236</f>
        <v>112000</v>
      </c>
      <c r="I14" s="29">
        <f>SUM(D14:H14)</f>
        <v>801489.67600000009</v>
      </c>
    </row>
    <row r="15" spans="1:9" s="12" customFormat="1" ht="30" x14ac:dyDescent="0.2">
      <c r="A15" s="24"/>
      <c r="B15" s="24"/>
      <c r="C15" s="18" t="s">
        <v>26</v>
      </c>
      <c r="D15" s="29">
        <f>'Приложение 4'!G237</f>
        <v>0</v>
      </c>
      <c r="E15" s="29">
        <f>'Приложение 4'!H237</f>
        <v>0</v>
      </c>
      <c r="F15" s="29">
        <f>'Приложение 4'!I237</f>
        <v>0</v>
      </c>
      <c r="G15" s="29">
        <f>'Приложение 4'!J237</f>
        <v>0</v>
      </c>
      <c r="H15" s="29">
        <f>'Приложение 4'!K237</f>
        <v>0</v>
      </c>
      <c r="I15" s="29">
        <f>SUM(D15:H15)</f>
        <v>0</v>
      </c>
    </row>
    <row r="16" spans="1:9" s="12" customFormat="1" ht="15.75" customHeight="1" x14ac:dyDescent="0.2">
      <c r="A16" s="30" t="s">
        <v>108</v>
      </c>
      <c r="B16" s="30"/>
      <c r="C16" s="30"/>
      <c r="D16" s="30"/>
      <c r="E16" s="30"/>
      <c r="F16" s="30"/>
      <c r="G16" s="30"/>
      <c r="H16" s="30"/>
      <c r="I16" s="30"/>
    </row>
    <row r="17" spans="1:9" s="12" customFormat="1" ht="15.75" customHeight="1" x14ac:dyDescent="0.2">
      <c r="A17" s="31" t="s">
        <v>117</v>
      </c>
      <c r="B17" s="31"/>
      <c r="C17" s="31"/>
      <c r="D17" s="31"/>
      <c r="E17" s="31"/>
      <c r="F17" s="31"/>
      <c r="G17" s="31"/>
      <c r="H17" s="31"/>
      <c r="I17" s="31"/>
    </row>
    <row r="18" spans="1:9" s="12" customFormat="1" ht="15" x14ac:dyDescent="0.2">
      <c r="A18" s="18" t="s">
        <v>71</v>
      </c>
      <c r="B18" s="22" t="s">
        <v>72</v>
      </c>
      <c r="C18" s="22"/>
      <c r="D18" s="22"/>
      <c r="E18" s="22"/>
      <c r="F18" s="22"/>
      <c r="G18" s="22"/>
      <c r="H18" s="22"/>
      <c r="I18" s="22"/>
    </row>
    <row r="19" spans="1:9" s="12" customFormat="1" ht="15.75" customHeight="1" x14ac:dyDescent="0.2">
      <c r="A19" s="22" t="s">
        <v>73</v>
      </c>
      <c r="B19" s="23" t="s">
        <v>74</v>
      </c>
      <c r="C19" s="23" t="s">
        <v>3</v>
      </c>
      <c r="D19" s="24" t="s">
        <v>75</v>
      </c>
      <c r="E19" s="24"/>
      <c r="F19" s="24"/>
      <c r="G19" s="24"/>
      <c r="H19" s="24"/>
      <c r="I19" s="24"/>
    </row>
    <row r="20" spans="1:9" s="12" customFormat="1" ht="15" x14ac:dyDescent="0.2">
      <c r="A20" s="22"/>
      <c r="B20" s="25"/>
      <c r="C20" s="25"/>
      <c r="D20" s="26" t="s">
        <v>101</v>
      </c>
      <c r="E20" s="26" t="s">
        <v>102</v>
      </c>
      <c r="F20" s="26" t="s">
        <v>103</v>
      </c>
      <c r="G20" s="26" t="s">
        <v>104</v>
      </c>
      <c r="H20" s="26" t="s">
        <v>105</v>
      </c>
      <c r="I20" s="27" t="s">
        <v>2</v>
      </c>
    </row>
    <row r="21" spans="1:9" s="12" customFormat="1" ht="30" x14ac:dyDescent="0.2">
      <c r="A21" s="24"/>
      <c r="B21" s="23" t="s">
        <v>76</v>
      </c>
      <c r="C21" s="32" t="s">
        <v>77</v>
      </c>
      <c r="D21" s="29">
        <f>'Приложение 4'!G374</f>
        <v>481469.85000000003</v>
      </c>
      <c r="E21" s="29">
        <f>'Приложение 4'!H374</f>
        <v>493693.3</v>
      </c>
      <c r="F21" s="29">
        <f>'Приложение 4'!I374</f>
        <v>643359.48600000015</v>
      </c>
      <c r="G21" s="29">
        <f>'Приложение 4'!J374</f>
        <v>579184.80000000005</v>
      </c>
      <c r="H21" s="29">
        <f>'Приложение 4'!K374</f>
        <v>607012.80000000005</v>
      </c>
      <c r="I21" s="29">
        <f>SUM(D21:H21)</f>
        <v>2804720.2360000005</v>
      </c>
    </row>
    <row r="22" spans="1:9" s="12" customFormat="1" ht="45" x14ac:dyDescent="0.2">
      <c r="A22" s="24"/>
      <c r="B22" s="33"/>
      <c r="C22" s="18" t="s">
        <v>1</v>
      </c>
      <c r="D22" s="29">
        <f>'Приложение 4'!G375</f>
        <v>0</v>
      </c>
      <c r="E22" s="29">
        <f>'Приложение 4'!H375</f>
        <v>0</v>
      </c>
      <c r="F22" s="29">
        <f>'Приложение 4'!I375</f>
        <v>0</v>
      </c>
      <c r="G22" s="29">
        <f>'Приложение 4'!J375</f>
        <v>0</v>
      </c>
      <c r="H22" s="29">
        <f>'Приложение 4'!K375</f>
        <v>0</v>
      </c>
      <c r="I22" s="29">
        <f>SUM(D22:H22)</f>
        <v>0</v>
      </c>
    </row>
    <row r="23" spans="1:9" s="12" customFormat="1" ht="30" x14ac:dyDescent="0.2">
      <c r="A23" s="24"/>
      <c r="B23" s="33"/>
      <c r="C23" s="18" t="s">
        <v>7</v>
      </c>
      <c r="D23" s="29">
        <f>'Приложение 4'!G376</f>
        <v>0</v>
      </c>
      <c r="E23" s="29">
        <f>'Приложение 4'!H376</f>
        <v>0</v>
      </c>
      <c r="F23" s="29">
        <f>'Приложение 4'!I376</f>
        <v>443.56</v>
      </c>
      <c r="G23" s="29">
        <f>'Приложение 4'!J376</f>
        <v>0</v>
      </c>
      <c r="H23" s="29">
        <f>'Приложение 4'!K376</f>
        <v>0</v>
      </c>
      <c r="I23" s="29">
        <f>SUM(D23:H23)</f>
        <v>443.56</v>
      </c>
    </row>
    <row r="24" spans="1:9" s="12" customFormat="1" ht="45" x14ac:dyDescent="0.2">
      <c r="A24" s="24"/>
      <c r="B24" s="33"/>
      <c r="C24" s="18" t="s">
        <v>78</v>
      </c>
      <c r="D24" s="29">
        <f>'Приложение 4'!G377</f>
        <v>481469.85000000003</v>
      </c>
      <c r="E24" s="29">
        <f>'Приложение 4'!H377</f>
        <v>493693.3</v>
      </c>
      <c r="F24" s="29">
        <f>'Приложение 4'!I377</f>
        <v>642915.92600000009</v>
      </c>
      <c r="G24" s="29">
        <f>'Приложение 4'!J377</f>
        <v>579184.80000000005</v>
      </c>
      <c r="H24" s="29">
        <f>'Приложение 4'!K377</f>
        <v>607012.80000000005</v>
      </c>
      <c r="I24" s="29">
        <f>SUM(D24:H24)</f>
        <v>2804276.676</v>
      </c>
    </row>
    <row r="25" spans="1:9" s="12" customFormat="1" ht="30" x14ac:dyDescent="0.2">
      <c r="A25" s="24"/>
      <c r="B25" s="25"/>
      <c r="C25" s="18" t="s">
        <v>26</v>
      </c>
      <c r="D25" s="29">
        <f>'Приложение 4'!G378</f>
        <v>0</v>
      </c>
      <c r="E25" s="29">
        <f>'Приложение 4'!H378</f>
        <v>0</v>
      </c>
      <c r="F25" s="29">
        <f>'Приложение 4'!I378</f>
        <v>0</v>
      </c>
      <c r="G25" s="29">
        <f>'Приложение 4'!J378</f>
        <v>0</v>
      </c>
      <c r="H25" s="29">
        <f>'Приложение 4'!K378</f>
        <v>0</v>
      </c>
      <c r="I25" s="29">
        <f>SUM(D25:H25)</f>
        <v>0</v>
      </c>
    </row>
    <row r="26" spans="1:9" s="12" customFormat="1" ht="14.25" x14ac:dyDescent="0.2">
      <c r="A26" s="30" t="s">
        <v>109</v>
      </c>
      <c r="B26" s="30"/>
      <c r="C26" s="30"/>
      <c r="D26" s="34"/>
      <c r="E26" s="34"/>
      <c r="F26" s="34"/>
      <c r="G26" s="34"/>
      <c r="H26" s="34"/>
      <c r="I26" s="34"/>
    </row>
    <row r="27" spans="1:9" s="12" customFormat="1" ht="14.25" x14ac:dyDescent="0.2">
      <c r="A27" s="30" t="s">
        <v>214</v>
      </c>
      <c r="B27" s="30"/>
      <c r="C27" s="30"/>
      <c r="D27" s="30"/>
      <c r="E27" s="30"/>
      <c r="F27" s="30"/>
      <c r="G27" s="30"/>
      <c r="H27" s="30"/>
      <c r="I27" s="30"/>
    </row>
    <row r="28" spans="1:9" s="12" customFormat="1" ht="15" x14ac:dyDescent="0.2">
      <c r="A28" s="18" t="s">
        <v>71</v>
      </c>
      <c r="B28" s="19" t="s">
        <v>72</v>
      </c>
      <c r="C28" s="20"/>
      <c r="D28" s="20"/>
      <c r="E28" s="20"/>
      <c r="F28" s="20"/>
      <c r="G28" s="20"/>
      <c r="H28" s="20"/>
      <c r="I28" s="21"/>
    </row>
    <row r="29" spans="1:9" s="12" customFormat="1" ht="15" x14ac:dyDescent="0.2">
      <c r="A29" s="23" t="s">
        <v>73</v>
      </c>
      <c r="B29" s="23" t="s">
        <v>74</v>
      </c>
      <c r="C29" s="23" t="s">
        <v>3</v>
      </c>
      <c r="D29" s="24" t="s">
        <v>75</v>
      </c>
      <c r="E29" s="24"/>
      <c r="F29" s="24"/>
      <c r="G29" s="24"/>
      <c r="H29" s="24"/>
      <c r="I29" s="24"/>
    </row>
    <row r="30" spans="1:9" s="12" customFormat="1" ht="15" x14ac:dyDescent="0.2">
      <c r="A30" s="33"/>
      <c r="B30" s="25"/>
      <c r="C30" s="25"/>
      <c r="D30" s="26" t="s">
        <v>101</v>
      </c>
      <c r="E30" s="26" t="s">
        <v>102</v>
      </c>
      <c r="F30" s="26" t="s">
        <v>103</v>
      </c>
      <c r="G30" s="26" t="s">
        <v>104</v>
      </c>
      <c r="H30" s="26" t="s">
        <v>105</v>
      </c>
      <c r="I30" s="27" t="s">
        <v>2</v>
      </c>
    </row>
    <row r="31" spans="1:9" s="12" customFormat="1" ht="30" x14ac:dyDescent="0.2">
      <c r="A31" s="33"/>
      <c r="B31" s="23" t="s">
        <v>76</v>
      </c>
      <c r="C31" s="32" t="s">
        <v>77</v>
      </c>
      <c r="D31" s="29">
        <f>'Приложение 4'!G415</f>
        <v>8232.32</v>
      </c>
      <c r="E31" s="29">
        <f>'Приложение 4'!H415</f>
        <v>22740.010000000002</v>
      </c>
      <c r="F31" s="29">
        <f>'Приложение 4'!I415</f>
        <v>14546.85</v>
      </c>
      <c r="G31" s="29">
        <f>'Приложение 4'!J415</f>
        <v>17140</v>
      </c>
      <c r="H31" s="29">
        <f>'Приложение 4'!K415</f>
        <v>17140</v>
      </c>
      <c r="I31" s="29">
        <f>SUM(D31:H31)</f>
        <v>79799.179999999993</v>
      </c>
    </row>
    <row r="32" spans="1:9" s="12" customFormat="1" ht="45" x14ac:dyDescent="0.2">
      <c r="A32" s="33"/>
      <c r="B32" s="33"/>
      <c r="C32" s="18" t="s">
        <v>1</v>
      </c>
      <c r="D32" s="29">
        <f>'Приложение 4'!G416</f>
        <v>0</v>
      </c>
      <c r="E32" s="29">
        <f>'Приложение 4'!H416</f>
        <v>0</v>
      </c>
      <c r="F32" s="29">
        <f>'Приложение 4'!I416</f>
        <v>0</v>
      </c>
      <c r="G32" s="29">
        <f>'Приложение 4'!J416</f>
        <v>0</v>
      </c>
      <c r="H32" s="29">
        <f>'Приложение 4'!K416</f>
        <v>0</v>
      </c>
      <c r="I32" s="29">
        <f>SUM(D32:H32)</f>
        <v>0</v>
      </c>
    </row>
    <row r="33" spans="1:9" s="12" customFormat="1" ht="30" x14ac:dyDescent="0.2">
      <c r="A33" s="33"/>
      <c r="B33" s="33"/>
      <c r="C33" s="18" t="s">
        <v>7</v>
      </c>
      <c r="D33" s="29">
        <f>'Приложение 4'!G417</f>
        <v>1632.35</v>
      </c>
      <c r="E33" s="29">
        <f>'Приложение 4'!H417</f>
        <v>5451.95</v>
      </c>
      <c r="F33" s="29">
        <f>'Приложение 4'!I417</f>
        <v>1700.15</v>
      </c>
      <c r="G33" s="29">
        <f>'Приложение 4'!J417</f>
        <v>3696.32</v>
      </c>
      <c r="H33" s="29">
        <f>'Приложение 4'!K417</f>
        <v>3696.32</v>
      </c>
      <c r="I33" s="29">
        <f>SUM(D33:H33)</f>
        <v>16177.089999999998</v>
      </c>
    </row>
    <row r="34" spans="1:9" s="12" customFormat="1" ht="45" x14ac:dyDescent="0.2">
      <c r="A34" s="33"/>
      <c r="B34" s="33"/>
      <c r="C34" s="18" t="s">
        <v>78</v>
      </c>
      <c r="D34" s="29">
        <f>'Приложение 4'!G418</f>
        <v>5389.2699999999995</v>
      </c>
      <c r="E34" s="29">
        <f>'Приложение 4'!H418</f>
        <v>7974.5599999999995</v>
      </c>
      <c r="F34" s="29">
        <f>'Приложение 4'!I418</f>
        <v>8132.2</v>
      </c>
      <c r="G34" s="29">
        <f>'Приложение 4'!J418</f>
        <v>7070.18</v>
      </c>
      <c r="H34" s="29">
        <f>'Приложение 4'!K418</f>
        <v>7070.18</v>
      </c>
      <c r="I34" s="29">
        <f>SUM(D34:H34)</f>
        <v>35636.39</v>
      </c>
    </row>
    <row r="35" spans="1:9" s="12" customFormat="1" ht="30" x14ac:dyDescent="0.2">
      <c r="A35" s="25"/>
      <c r="B35" s="25"/>
      <c r="C35" s="18" t="s">
        <v>26</v>
      </c>
      <c r="D35" s="29">
        <f>'Приложение 4'!G419</f>
        <v>1210.7</v>
      </c>
      <c r="E35" s="29">
        <f>'Приложение 4'!H419</f>
        <v>9313.5</v>
      </c>
      <c r="F35" s="29">
        <f>'Приложение 4'!I419</f>
        <v>4714.5</v>
      </c>
      <c r="G35" s="29">
        <f>'Приложение 4'!J419</f>
        <v>6373.5</v>
      </c>
      <c r="H35" s="29">
        <f>'Приложение 4'!K419</f>
        <v>6373.5</v>
      </c>
      <c r="I35" s="29">
        <f>SUM(D35:H35)</f>
        <v>27985.7</v>
      </c>
    </row>
    <row r="36" spans="1:9" ht="14.25" x14ac:dyDescent="0.2">
      <c r="A36" s="1" t="s">
        <v>491</v>
      </c>
      <c r="B36" s="1"/>
      <c r="C36" s="1"/>
      <c r="D36" s="1"/>
      <c r="E36" s="1"/>
      <c r="F36" s="1"/>
      <c r="G36" s="1"/>
      <c r="H36" s="1"/>
      <c r="I36" s="1"/>
    </row>
    <row r="37" spans="1:9" x14ac:dyDescent="0.25">
      <c r="A37" s="3" t="s">
        <v>483</v>
      </c>
      <c r="B37" s="3"/>
      <c r="C37" s="3"/>
      <c r="D37" s="3"/>
      <c r="E37" s="3"/>
      <c r="F37" s="3"/>
      <c r="G37" s="3"/>
      <c r="H37" s="3"/>
      <c r="I37" s="3"/>
    </row>
    <row r="38" spans="1:9" x14ac:dyDescent="0.2">
      <c r="A38" s="4" t="s">
        <v>484</v>
      </c>
      <c r="B38" s="5" t="s">
        <v>72</v>
      </c>
      <c r="C38" s="5"/>
      <c r="D38" s="5"/>
      <c r="E38" s="5"/>
      <c r="F38" s="5"/>
      <c r="G38" s="5"/>
      <c r="H38" s="5"/>
      <c r="I38" s="5"/>
    </row>
    <row r="39" spans="1:9" x14ac:dyDescent="0.2">
      <c r="A39" s="6" t="s">
        <v>73</v>
      </c>
      <c r="B39" s="6" t="s">
        <v>74</v>
      </c>
      <c r="C39" s="7" t="s">
        <v>3</v>
      </c>
      <c r="D39" s="6" t="s">
        <v>485</v>
      </c>
      <c r="E39" s="6"/>
      <c r="F39" s="6"/>
      <c r="G39" s="6"/>
      <c r="H39" s="6"/>
      <c r="I39" s="6"/>
    </row>
    <row r="40" spans="1:9" x14ac:dyDescent="0.2">
      <c r="A40" s="6"/>
      <c r="B40" s="6"/>
      <c r="C40" s="7"/>
      <c r="D40" s="8" t="s">
        <v>486</v>
      </c>
      <c r="E40" s="8" t="s">
        <v>487</v>
      </c>
      <c r="F40" s="8" t="s">
        <v>488</v>
      </c>
      <c r="G40" s="8" t="s">
        <v>489</v>
      </c>
      <c r="H40" s="8" t="s">
        <v>490</v>
      </c>
      <c r="I40" s="9" t="s">
        <v>2</v>
      </c>
    </row>
    <row r="41" spans="1:9" ht="31.5" x14ac:dyDescent="0.2">
      <c r="A41" s="6"/>
      <c r="B41" s="6" t="s">
        <v>76</v>
      </c>
      <c r="C41" s="10" t="s">
        <v>77</v>
      </c>
      <c r="D41" s="11">
        <f>'Приложение 4'!G431</f>
        <v>0</v>
      </c>
      <c r="E41" s="11">
        <f>'Приложение 4'!H431</f>
        <v>0</v>
      </c>
      <c r="F41" s="11">
        <f>'Приложение 4'!I431</f>
        <v>1303</v>
      </c>
      <c r="G41" s="11">
        <f>'Приложение 4'!J431</f>
        <v>1303</v>
      </c>
      <c r="H41" s="11">
        <f>'Приложение 4'!K431</f>
        <v>1303</v>
      </c>
      <c r="I41" s="11">
        <f>SUM(D41:H41)</f>
        <v>3909</v>
      </c>
    </row>
    <row r="42" spans="1:9" ht="47.25" x14ac:dyDescent="0.2">
      <c r="A42" s="6"/>
      <c r="B42" s="6"/>
      <c r="C42" s="4" t="s">
        <v>1</v>
      </c>
      <c r="D42" s="11">
        <f>'Приложение 4'!G432</f>
        <v>0</v>
      </c>
      <c r="E42" s="11">
        <f>'Приложение 4'!H432</f>
        <v>0</v>
      </c>
      <c r="F42" s="11">
        <f>'Приложение 4'!I432</f>
        <v>0</v>
      </c>
      <c r="G42" s="11">
        <f>'Приложение 4'!J432</f>
        <v>0</v>
      </c>
      <c r="H42" s="11">
        <f>'Приложение 4'!K432</f>
        <v>0</v>
      </c>
      <c r="I42" s="11">
        <f>'Приложение 4'!F432</f>
        <v>0</v>
      </c>
    </row>
    <row r="43" spans="1:9" ht="47.25" x14ac:dyDescent="0.2">
      <c r="A43" s="6"/>
      <c r="B43" s="6"/>
      <c r="C43" s="4" t="s">
        <v>7</v>
      </c>
      <c r="D43" s="11">
        <f>'Приложение 4'!G433</f>
        <v>0</v>
      </c>
      <c r="E43" s="11">
        <f>'Приложение 4'!H433</f>
        <v>0</v>
      </c>
      <c r="F43" s="11">
        <f>'Приложение 4'!I433</f>
        <v>708</v>
      </c>
      <c r="G43" s="11">
        <f>'Приложение 4'!J433</f>
        <v>708</v>
      </c>
      <c r="H43" s="11">
        <f>'Приложение 4'!K433</f>
        <v>708</v>
      </c>
      <c r="I43" s="11">
        <f>'Приложение 4'!F433</f>
        <v>2124</v>
      </c>
    </row>
    <row r="44" spans="1:9" ht="47.25" x14ac:dyDescent="0.2">
      <c r="A44" s="6"/>
      <c r="B44" s="6"/>
      <c r="C44" s="4" t="s">
        <v>78</v>
      </c>
      <c r="D44" s="11">
        <f>'Приложение 4'!G434</f>
        <v>0</v>
      </c>
      <c r="E44" s="11">
        <f>'Приложение 4'!H434</f>
        <v>0</v>
      </c>
      <c r="F44" s="11">
        <f>'Приложение 4'!I434</f>
        <v>595</v>
      </c>
      <c r="G44" s="11">
        <f>'Приложение 4'!J434</f>
        <v>595</v>
      </c>
      <c r="H44" s="11">
        <f>'Приложение 4'!K434</f>
        <v>595</v>
      </c>
      <c r="I44" s="11">
        <f>'Приложение 4'!F434</f>
        <v>1785</v>
      </c>
    </row>
    <row r="45" spans="1:9" ht="31.5" x14ac:dyDescent="0.2">
      <c r="A45" s="6"/>
      <c r="B45" s="6"/>
      <c r="C45" s="4" t="s">
        <v>26</v>
      </c>
      <c r="D45" s="11">
        <v>0</v>
      </c>
      <c r="E45" s="11">
        <v>0</v>
      </c>
      <c r="F45" s="11">
        <v>0</v>
      </c>
      <c r="G45" s="11">
        <f>'Приложение 4'!J430</f>
        <v>0</v>
      </c>
      <c r="H45" s="11">
        <f>'Приложение 4'!K430</f>
        <v>0</v>
      </c>
      <c r="I45" s="11">
        <f>'Приложение 4'!F435</f>
        <v>0</v>
      </c>
    </row>
  </sheetData>
  <mergeCells count="38">
    <mergeCell ref="A36:I36"/>
    <mergeCell ref="A37:I37"/>
    <mergeCell ref="B38:I38"/>
    <mergeCell ref="A39:A45"/>
    <mergeCell ref="B39:B40"/>
    <mergeCell ref="C39:C40"/>
    <mergeCell ref="D39:I39"/>
    <mergeCell ref="B41:B45"/>
    <mergeCell ref="E2:I2"/>
    <mergeCell ref="E3:I3"/>
    <mergeCell ref="A6:I6"/>
    <mergeCell ref="A7:I7"/>
    <mergeCell ref="D19:I19"/>
    <mergeCell ref="A16:I16"/>
    <mergeCell ref="A17:I17"/>
    <mergeCell ref="E4:I4"/>
    <mergeCell ref="E5:I5"/>
    <mergeCell ref="A29:A35"/>
    <mergeCell ref="B29:B30"/>
    <mergeCell ref="C29:C30"/>
    <mergeCell ref="D29:I29"/>
    <mergeCell ref="B31:B35"/>
    <mergeCell ref="A26:I26"/>
    <mergeCell ref="A27:I27"/>
    <mergeCell ref="B28:I28"/>
    <mergeCell ref="B8:I8"/>
    <mergeCell ref="A9:A10"/>
    <mergeCell ref="B9:B10"/>
    <mergeCell ref="C9:C10"/>
    <mergeCell ref="D9:I9"/>
    <mergeCell ref="A21:A25"/>
    <mergeCell ref="B21:B25"/>
    <mergeCell ref="A11:A15"/>
    <mergeCell ref="B11:B15"/>
    <mergeCell ref="B18:I18"/>
    <mergeCell ref="A19:A20"/>
    <mergeCell ref="B19:B20"/>
    <mergeCell ref="C19:C20"/>
  </mergeCells>
  <pageMargins left="0.15748031496062992" right="0.15748031496062992" top="0.27" bottom="0.5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90" zoomScaleNormal="90" workbookViewId="0">
      <selection activeCell="B17" sqref="B17"/>
    </sheetView>
  </sheetViews>
  <sheetFormatPr defaultColWidth="9.140625" defaultRowHeight="15.75" x14ac:dyDescent="0.25"/>
  <cols>
    <col min="1" max="1" width="9.140625" style="41"/>
    <col min="2" max="2" width="48.85546875" style="35" customWidth="1"/>
    <col min="3" max="3" width="21.28515625" style="35" customWidth="1"/>
    <col min="4" max="4" width="12" style="35" customWidth="1"/>
    <col min="5" max="5" width="14" style="35" customWidth="1"/>
    <col min="6" max="7" width="12.5703125" style="35" customWidth="1"/>
    <col min="8" max="8" width="12" style="35" customWidth="1"/>
    <col min="9" max="10" width="11.85546875" style="35" customWidth="1"/>
    <col min="11" max="11" width="26" style="35" customWidth="1"/>
    <col min="12" max="12" width="1.85546875" style="43" hidden="1" customWidth="1"/>
    <col min="13" max="16384" width="9.140625" style="44"/>
  </cols>
  <sheetData>
    <row r="2" spans="1:12" s="12" customFormat="1" ht="15" customHeight="1" x14ac:dyDescent="0.25">
      <c r="C2" s="13"/>
      <c r="D2" s="13"/>
      <c r="E2" s="36"/>
      <c r="F2" s="14" t="s">
        <v>136</v>
      </c>
      <c r="G2" s="14"/>
      <c r="H2" s="14"/>
      <c r="I2" s="14"/>
      <c r="J2" s="14"/>
      <c r="K2" s="14"/>
      <c r="L2" s="37"/>
    </row>
    <row r="3" spans="1:12" s="12" customFormat="1" ht="15" x14ac:dyDescent="0.25">
      <c r="C3" s="13"/>
      <c r="D3" s="13"/>
      <c r="E3" s="36"/>
      <c r="F3" s="15" t="s">
        <v>92</v>
      </c>
      <c r="G3" s="15"/>
      <c r="H3" s="15"/>
      <c r="I3" s="15"/>
      <c r="J3" s="15"/>
      <c r="K3" s="15"/>
      <c r="L3" s="38"/>
    </row>
    <row r="4" spans="1:12" s="12" customFormat="1" ht="14.1" customHeight="1" x14ac:dyDescent="0.25">
      <c r="C4" s="15" t="s">
        <v>29</v>
      </c>
      <c r="D4" s="15"/>
      <c r="E4" s="15"/>
      <c r="F4" s="15"/>
      <c r="G4" s="15"/>
      <c r="H4" s="15"/>
      <c r="I4" s="15"/>
      <c r="J4" s="15"/>
      <c r="K4" s="15"/>
      <c r="L4" s="38"/>
    </row>
    <row r="5" spans="1:12" s="12" customFormat="1" ht="15" customHeight="1" x14ac:dyDescent="0.25">
      <c r="C5" s="13"/>
      <c r="D5" s="13"/>
      <c r="E5" s="36"/>
      <c r="F5" s="14" t="s">
        <v>210</v>
      </c>
      <c r="G5" s="14"/>
      <c r="H5" s="14"/>
      <c r="I5" s="14"/>
      <c r="J5" s="14"/>
      <c r="K5" s="14"/>
      <c r="L5" s="37"/>
    </row>
    <row r="7" spans="1:12" s="40" customFormat="1" x14ac:dyDescent="0.2">
      <c r="A7" s="39" t="s">
        <v>116</v>
      </c>
      <c r="B7" s="39"/>
      <c r="C7" s="39"/>
      <c r="D7" s="39"/>
      <c r="E7" s="39"/>
      <c r="F7" s="39"/>
      <c r="G7" s="39"/>
      <c r="H7" s="39"/>
      <c r="I7" s="39"/>
      <c r="J7" s="39"/>
      <c r="K7" s="39"/>
      <c r="L7" s="39"/>
    </row>
    <row r="8" spans="1:12" s="40" customFormat="1" x14ac:dyDescent="0.2">
      <c r="A8" s="39" t="s">
        <v>93</v>
      </c>
      <c r="B8" s="39"/>
      <c r="C8" s="39"/>
      <c r="D8" s="39"/>
      <c r="E8" s="39"/>
      <c r="F8" s="39"/>
      <c r="G8" s="39"/>
      <c r="H8" s="39"/>
      <c r="I8" s="39"/>
      <c r="J8" s="39"/>
      <c r="K8" s="39"/>
      <c r="L8" s="39"/>
    </row>
    <row r="9" spans="1:12" x14ac:dyDescent="0.25">
      <c r="B9" s="42"/>
      <c r="C9" s="42"/>
      <c r="D9" s="42"/>
      <c r="E9" s="42"/>
      <c r="F9" s="42"/>
      <c r="G9" s="42"/>
      <c r="H9" s="42"/>
      <c r="I9" s="42"/>
      <c r="J9" s="42"/>
      <c r="K9" s="42"/>
    </row>
    <row r="11" spans="1:12" ht="24.75" customHeight="1" x14ac:dyDescent="0.2">
      <c r="A11" s="6" t="s">
        <v>115</v>
      </c>
      <c r="B11" s="7" t="s">
        <v>17</v>
      </c>
      <c r="C11" s="45" t="s">
        <v>27</v>
      </c>
      <c r="D11" s="7" t="s">
        <v>14</v>
      </c>
      <c r="E11" s="7" t="s">
        <v>18</v>
      </c>
      <c r="F11" s="46" t="s">
        <v>5</v>
      </c>
      <c r="G11" s="47"/>
      <c r="H11" s="47"/>
      <c r="I11" s="47"/>
      <c r="J11" s="47"/>
      <c r="K11" s="45"/>
    </row>
    <row r="12" spans="1:12" ht="69" customHeight="1" x14ac:dyDescent="0.2">
      <c r="A12" s="6"/>
      <c r="B12" s="7"/>
      <c r="C12" s="45"/>
      <c r="D12" s="7"/>
      <c r="E12" s="7"/>
      <c r="F12" s="48" t="s">
        <v>101</v>
      </c>
      <c r="G12" s="48" t="s">
        <v>102</v>
      </c>
      <c r="H12" s="48" t="s">
        <v>103</v>
      </c>
      <c r="I12" s="48" t="s">
        <v>104</v>
      </c>
      <c r="J12" s="48" t="s">
        <v>105</v>
      </c>
      <c r="K12" s="9" t="s">
        <v>19</v>
      </c>
    </row>
    <row r="13" spans="1:12" x14ac:dyDescent="0.2">
      <c r="A13" s="49"/>
      <c r="B13" s="9">
        <v>2</v>
      </c>
      <c r="C13" s="9">
        <v>3</v>
      </c>
      <c r="D13" s="9">
        <v>4</v>
      </c>
      <c r="E13" s="9">
        <v>5</v>
      </c>
      <c r="F13" s="9">
        <v>6</v>
      </c>
      <c r="G13" s="9">
        <v>7</v>
      </c>
      <c r="H13" s="9">
        <v>8</v>
      </c>
      <c r="I13" s="9">
        <v>9</v>
      </c>
      <c r="J13" s="9">
        <v>10</v>
      </c>
      <c r="K13" s="9">
        <v>11</v>
      </c>
    </row>
    <row r="14" spans="1:12" ht="18" customHeight="1" x14ac:dyDescent="0.2">
      <c r="A14" s="49"/>
      <c r="B14" s="50" t="s">
        <v>94</v>
      </c>
      <c r="C14" s="51"/>
      <c r="D14" s="51"/>
      <c r="E14" s="51"/>
      <c r="F14" s="51"/>
      <c r="G14" s="51"/>
      <c r="H14" s="51"/>
      <c r="I14" s="51"/>
      <c r="J14" s="52"/>
      <c r="K14" s="53" t="s">
        <v>20</v>
      </c>
    </row>
    <row r="15" spans="1:12" ht="125.25" customHeight="1" x14ac:dyDescent="0.2">
      <c r="A15" s="49">
        <v>1</v>
      </c>
      <c r="B15" s="54" t="s">
        <v>278</v>
      </c>
      <c r="C15" s="53" t="s">
        <v>474</v>
      </c>
      <c r="D15" s="53" t="s">
        <v>40</v>
      </c>
      <c r="E15" s="55" t="s">
        <v>44</v>
      </c>
      <c r="F15" s="55" t="s">
        <v>44</v>
      </c>
      <c r="G15" s="55" t="s">
        <v>44</v>
      </c>
      <c r="H15" s="55" t="s">
        <v>44</v>
      </c>
      <c r="I15" s="55" t="s">
        <v>274</v>
      </c>
      <c r="J15" s="55" t="s">
        <v>44</v>
      </c>
      <c r="K15" s="53" t="s">
        <v>110</v>
      </c>
      <c r="L15" s="56" t="s">
        <v>46</v>
      </c>
    </row>
    <row r="16" spans="1:12" ht="88.5" customHeight="1" x14ac:dyDescent="0.2">
      <c r="A16" s="49">
        <v>2</v>
      </c>
      <c r="B16" s="54" t="s">
        <v>279</v>
      </c>
      <c r="C16" s="53" t="s">
        <v>475</v>
      </c>
      <c r="D16" s="53" t="s">
        <v>40</v>
      </c>
      <c r="E16" s="55" t="s">
        <v>157</v>
      </c>
      <c r="F16" s="55" t="s">
        <v>44</v>
      </c>
      <c r="G16" s="55" t="s">
        <v>44</v>
      </c>
      <c r="H16" s="55" t="s">
        <v>146</v>
      </c>
      <c r="I16" s="55" t="s">
        <v>146</v>
      </c>
      <c r="J16" s="55" t="s">
        <v>146</v>
      </c>
      <c r="K16" s="53" t="s">
        <v>174</v>
      </c>
      <c r="L16" s="56"/>
    </row>
    <row r="17" spans="1:12" ht="70.5" customHeight="1" x14ac:dyDescent="0.2">
      <c r="A17" s="49">
        <v>3</v>
      </c>
      <c r="B17" s="54" t="s">
        <v>499</v>
      </c>
      <c r="C17" s="53" t="s">
        <v>477</v>
      </c>
      <c r="D17" s="53" t="s">
        <v>40</v>
      </c>
      <c r="E17" s="53">
        <v>0</v>
      </c>
      <c r="F17" s="53">
        <v>0</v>
      </c>
      <c r="G17" s="53">
        <v>5</v>
      </c>
      <c r="H17" s="53">
        <v>2</v>
      </c>
      <c r="I17" s="53">
        <v>0</v>
      </c>
      <c r="J17" s="53">
        <v>0</v>
      </c>
      <c r="K17" s="53" t="s">
        <v>174</v>
      </c>
      <c r="L17" s="56"/>
    </row>
    <row r="18" spans="1:12" ht="141.75" x14ac:dyDescent="0.2">
      <c r="A18" s="49">
        <v>4</v>
      </c>
      <c r="B18" s="54" t="s">
        <v>500</v>
      </c>
      <c r="C18" s="53" t="s">
        <v>474</v>
      </c>
      <c r="D18" s="53" t="s">
        <v>42</v>
      </c>
      <c r="E18" s="53">
        <v>6</v>
      </c>
      <c r="F18" s="53">
        <v>12</v>
      </c>
      <c r="G18" s="53">
        <v>15</v>
      </c>
      <c r="H18" s="53">
        <v>20</v>
      </c>
      <c r="I18" s="53">
        <v>25</v>
      </c>
      <c r="J18" s="53">
        <v>30</v>
      </c>
      <c r="K18" s="53" t="s">
        <v>495</v>
      </c>
      <c r="L18" s="56"/>
    </row>
    <row r="19" spans="1:12" ht="141.75" x14ac:dyDescent="0.2">
      <c r="A19" s="49">
        <v>5</v>
      </c>
      <c r="B19" s="54" t="s">
        <v>501</v>
      </c>
      <c r="C19" s="53" t="s">
        <v>474</v>
      </c>
      <c r="D19" s="53" t="s">
        <v>40</v>
      </c>
      <c r="E19" s="53">
        <v>0</v>
      </c>
      <c r="F19" s="53">
        <v>0</v>
      </c>
      <c r="G19" s="53">
        <v>0</v>
      </c>
      <c r="H19" s="53">
        <v>0</v>
      </c>
      <c r="I19" s="53">
        <v>0</v>
      </c>
      <c r="J19" s="53">
        <v>0</v>
      </c>
      <c r="K19" s="53" t="s">
        <v>110</v>
      </c>
      <c r="L19" s="56"/>
    </row>
    <row r="20" spans="1:12" ht="63" x14ac:dyDescent="0.2">
      <c r="A20" s="49">
        <v>6</v>
      </c>
      <c r="B20" s="54" t="s">
        <v>502</v>
      </c>
      <c r="C20" s="53" t="s">
        <v>475</v>
      </c>
      <c r="D20" s="53" t="s">
        <v>40</v>
      </c>
      <c r="E20" s="53">
        <v>2</v>
      </c>
      <c r="F20" s="53">
        <v>7</v>
      </c>
      <c r="G20" s="53">
        <v>2</v>
      </c>
      <c r="H20" s="53">
        <v>4</v>
      </c>
      <c r="I20" s="53">
        <v>2</v>
      </c>
      <c r="J20" s="53">
        <v>2</v>
      </c>
      <c r="K20" s="53" t="s">
        <v>174</v>
      </c>
      <c r="L20" s="56"/>
    </row>
    <row r="21" spans="1:12" ht="63" x14ac:dyDescent="0.2">
      <c r="A21" s="49">
        <v>7</v>
      </c>
      <c r="B21" s="54" t="s">
        <v>503</v>
      </c>
      <c r="C21" s="53" t="s">
        <v>475</v>
      </c>
      <c r="D21" s="53" t="s">
        <v>40</v>
      </c>
      <c r="E21" s="53">
        <v>2</v>
      </c>
      <c r="F21" s="53">
        <v>0</v>
      </c>
      <c r="G21" s="53">
        <v>0</v>
      </c>
      <c r="H21" s="53">
        <v>0</v>
      </c>
      <c r="I21" s="53">
        <v>2</v>
      </c>
      <c r="J21" s="53">
        <v>2</v>
      </c>
      <c r="K21" s="53" t="s">
        <v>174</v>
      </c>
      <c r="L21" s="56"/>
    </row>
    <row r="22" spans="1:12" ht="63" x14ac:dyDescent="0.2">
      <c r="A22" s="49">
        <v>8</v>
      </c>
      <c r="B22" s="54" t="s">
        <v>504</v>
      </c>
      <c r="C22" s="53" t="s">
        <v>475</v>
      </c>
      <c r="D22" s="53" t="s">
        <v>40</v>
      </c>
      <c r="E22" s="53" t="s">
        <v>157</v>
      </c>
      <c r="F22" s="53" t="s">
        <v>157</v>
      </c>
      <c r="G22" s="53">
        <v>0</v>
      </c>
      <c r="H22" s="53">
        <v>1</v>
      </c>
      <c r="I22" s="53">
        <v>0</v>
      </c>
      <c r="J22" s="53">
        <v>0</v>
      </c>
      <c r="K22" s="53" t="s">
        <v>110</v>
      </c>
      <c r="L22" s="56"/>
    </row>
    <row r="23" spans="1:12" ht="70.5" customHeight="1" x14ac:dyDescent="0.2">
      <c r="A23" s="49">
        <v>9</v>
      </c>
      <c r="B23" s="54" t="s">
        <v>505</v>
      </c>
      <c r="C23" s="53" t="s">
        <v>43</v>
      </c>
      <c r="D23" s="53" t="s">
        <v>40</v>
      </c>
      <c r="E23" s="53" t="s">
        <v>157</v>
      </c>
      <c r="F23" s="53" t="s">
        <v>157</v>
      </c>
      <c r="G23" s="53">
        <v>0</v>
      </c>
      <c r="H23" s="53">
        <v>1</v>
      </c>
      <c r="I23" s="53">
        <v>0</v>
      </c>
      <c r="J23" s="53">
        <v>0</v>
      </c>
      <c r="K23" s="53" t="s">
        <v>174</v>
      </c>
      <c r="L23" s="56"/>
    </row>
    <row r="24" spans="1:12" ht="67.5" customHeight="1" x14ac:dyDescent="0.2">
      <c r="A24" s="49">
        <v>10</v>
      </c>
      <c r="B24" s="57" t="s">
        <v>506</v>
      </c>
      <c r="C24" s="53" t="s">
        <v>475</v>
      </c>
      <c r="D24" s="53" t="s">
        <v>478</v>
      </c>
      <c r="E24" s="53" t="s">
        <v>476</v>
      </c>
      <c r="F24" s="53" t="s">
        <v>476</v>
      </c>
      <c r="G24" s="53" t="s">
        <v>476</v>
      </c>
      <c r="H24" s="53">
        <v>3</v>
      </c>
      <c r="I24" s="53">
        <v>0</v>
      </c>
      <c r="J24" s="53">
        <v>0</v>
      </c>
      <c r="K24" s="53" t="s">
        <v>174</v>
      </c>
      <c r="L24" s="56"/>
    </row>
    <row r="25" spans="1:12" ht="18" customHeight="1" x14ac:dyDescent="0.2">
      <c r="A25" s="49"/>
      <c r="B25" s="51" t="s">
        <v>95</v>
      </c>
      <c r="C25" s="51"/>
      <c r="D25" s="51"/>
      <c r="E25" s="51"/>
      <c r="F25" s="51"/>
      <c r="G25" s="51"/>
      <c r="H25" s="51"/>
      <c r="I25" s="51"/>
      <c r="J25" s="52"/>
      <c r="K25" s="53" t="s">
        <v>20</v>
      </c>
    </row>
    <row r="26" spans="1:12" ht="63" x14ac:dyDescent="0.2">
      <c r="A26" s="49">
        <v>1</v>
      </c>
      <c r="B26" s="54" t="s">
        <v>507</v>
      </c>
      <c r="C26" s="53" t="s">
        <v>475</v>
      </c>
      <c r="D26" s="53" t="s">
        <v>479</v>
      </c>
      <c r="E26" s="53" t="s">
        <v>476</v>
      </c>
      <c r="F26" s="53" t="s">
        <v>476</v>
      </c>
      <c r="G26" s="53" t="s">
        <v>476</v>
      </c>
      <c r="H26" s="58">
        <v>1000</v>
      </c>
      <c r="I26" s="53">
        <v>0</v>
      </c>
      <c r="J26" s="53">
        <v>0</v>
      </c>
      <c r="K26" s="53" t="s">
        <v>174</v>
      </c>
    </row>
    <row r="27" spans="1:12" ht="63" x14ac:dyDescent="0.2">
      <c r="A27" s="49">
        <v>2</v>
      </c>
      <c r="B27" s="54" t="s">
        <v>508</v>
      </c>
      <c r="C27" s="53" t="s">
        <v>475</v>
      </c>
      <c r="D27" s="53" t="s">
        <v>480</v>
      </c>
      <c r="E27" s="53" t="s">
        <v>476</v>
      </c>
      <c r="F27" s="53" t="s">
        <v>476</v>
      </c>
      <c r="G27" s="53" t="s">
        <v>476</v>
      </c>
      <c r="H27" s="53">
        <v>465</v>
      </c>
      <c r="I27" s="53">
        <v>0</v>
      </c>
      <c r="J27" s="53">
        <v>0</v>
      </c>
      <c r="K27" s="53" t="s">
        <v>174</v>
      </c>
    </row>
    <row r="28" spans="1:12" ht="63" x14ac:dyDescent="0.2">
      <c r="A28" s="49">
        <v>3</v>
      </c>
      <c r="B28" s="54" t="s">
        <v>509</v>
      </c>
      <c r="C28" s="53" t="s">
        <v>475</v>
      </c>
      <c r="D28" s="53" t="s">
        <v>480</v>
      </c>
      <c r="E28" s="53" t="s">
        <v>476</v>
      </c>
      <c r="F28" s="53" t="s">
        <v>476</v>
      </c>
      <c r="G28" s="53" t="s">
        <v>476</v>
      </c>
      <c r="H28" s="53">
        <v>0</v>
      </c>
      <c r="I28" s="53">
        <v>0</v>
      </c>
      <c r="J28" s="53">
        <v>0</v>
      </c>
      <c r="K28" s="53" t="s">
        <v>174</v>
      </c>
    </row>
    <row r="29" spans="1:12" ht="94.5" x14ac:dyDescent="0.2">
      <c r="A29" s="49">
        <v>4</v>
      </c>
      <c r="B29" s="54" t="s">
        <v>510</v>
      </c>
      <c r="C29" s="53" t="s">
        <v>477</v>
      </c>
      <c r="D29" s="53" t="s">
        <v>155</v>
      </c>
      <c r="E29" s="53">
        <v>0</v>
      </c>
      <c r="F29" s="59">
        <v>12654.9</v>
      </c>
      <c r="G29" s="59">
        <v>3091.19</v>
      </c>
      <c r="H29" s="53">
        <v>0</v>
      </c>
      <c r="I29" s="53">
        <v>0</v>
      </c>
      <c r="J29" s="53">
        <v>0</v>
      </c>
      <c r="K29" s="53" t="s">
        <v>110</v>
      </c>
      <c r="L29" s="56"/>
    </row>
    <row r="30" spans="1:12" ht="71.25" customHeight="1" x14ac:dyDescent="0.2">
      <c r="A30" s="49">
        <v>5</v>
      </c>
      <c r="B30" s="57" t="s">
        <v>511</v>
      </c>
      <c r="C30" s="53" t="s">
        <v>475</v>
      </c>
      <c r="D30" s="53" t="s">
        <v>479</v>
      </c>
      <c r="E30" s="53" t="s">
        <v>476</v>
      </c>
      <c r="F30" s="53" t="s">
        <v>476</v>
      </c>
      <c r="G30" s="53" t="s">
        <v>476</v>
      </c>
      <c r="H30" s="53">
        <v>0</v>
      </c>
      <c r="I30" s="53">
        <v>0</v>
      </c>
      <c r="J30" s="53">
        <v>0</v>
      </c>
      <c r="K30" s="53" t="s">
        <v>174</v>
      </c>
      <c r="L30" s="56"/>
    </row>
    <row r="31" spans="1:12" ht="76.5" customHeight="1" x14ac:dyDescent="0.2">
      <c r="A31" s="49">
        <v>6</v>
      </c>
      <c r="B31" s="54" t="s">
        <v>280</v>
      </c>
      <c r="C31" s="53" t="s">
        <v>477</v>
      </c>
      <c r="D31" s="53" t="s">
        <v>40</v>
      </c>
      <c r="E31" s="60">
        <v>21</v>
      </c>
      <c r="F31" s="60">
        <v>3</v>
      </c>
      <c r="G31" s="60">
        <v>22</v>
      </c>
      <c r="H31" s="60">
        <v>3</v>
      </c>
      <c r="I31" s="60">
        <v>41</v>
      </c>
      <c r="J31" s="60">
        <v>41</v>
      </c>
      <c r="K31" s="53" t="s">
        <v>110</v>
      </c>
      <c r="L31" s="56"/>
    </row>
    <row r="32" spans="1:12" ht="21" customHeight="1" x14ac:dyDescent="0.2">
      <c r="A32" s="49"/>
      <c r="B32" s="51" t="s">
        <v>215</v>
      </c>
      <c r="C32" s="51"/>
      <c r="D32" s="51"/>
      <c r="E32" s="51"/>
      <c r="F32" s="51"/>
      <c r="G32" s="51"/>
      <c r="H32" s="51"/>
      <c r="I32" s="51"/>
      <c r="J32" s="52"/>
      <c r="K32" s="53" t="s">
        <v>20</v>
      </c>
    </row>
    <row r="33" spans="1:12" ht="74.25" customHeight="1" x14ac:dyDescent="0.2">
      <c r="A33" s="49">
        <v>1</v>
      </c>
      <c r="B33" s="61" t="s">
        <v>111</v>
      </c>
      <c r="C33" s="53" t="s">
        <v>39</v>
      </c>
      <c r="D33" s="53" t="s">
        <v>40</v>
      </c>
      <c r="E33" s="53">
        <v>471</v>
      </c>
      <c r="F33" s="62">
        <v>12</v>
      </c>
      <c r="G33" s="62">
        <v>70</v>
      </c>
      <c r="H33" s="62">
        <v>30</v>
      </c>
      <c r="I33" s="62">
        <v>0</v>
      </c>
      <c r="J33" s="62">
        <v>0</v>
      </c>
      <c r="K33" s="53" t="s">
        <v>175</v>
      </c>
      <c r="L33" s="56" t="s">
        <v>47</v>
      </c>
    </row>
    <row r="34" spans="1:12" ht="63.75" customHeight="1" x14ac:dyDescent="0.2">
      <c r="A34" s="49">
        <v>2</v>
      </c>
      <c r="B34" s="54" t="s">
        <v>112</v>
      </c>
      <c r="C34" s="53" t="s">
        <v>39</v>
      </c>
      <c r="D34" s="53" t="s">
        <v>40</v>
      </c>
      <c r="E34" s="62">
        <v>28</v>
      </c>
      <c r="F34" s="62">
        <v>33</v>
      </c>
      <c r="G34" s="62">
        <v>139</v>
      </c>
      <c r="H34" s="62">
        <v>46</v>
      </c>
      <c r="I34" s="62">
        <v>0</v>
      </c>
      <c r="J34" s="62">
        <v>0</v>
      </c>
      <c r="K34" s="53" t="s">
        <v>176</v>
      </c>
      <c r="L34" s="56" t="s">
        <v>48</v>
      </c>
    </row>
    <row r="35" spans="1:12" s="35" customFormat="1" ht="33.75" customHeight="1" x14ac:dyDescent="0.25">
      <c r="A35" s="49"/>
      <c r="B35" s="63" t="s">
        <v>482</v>
      </c>
      <c r="C35" s="63"/>
      <c r="D35" s="63"/>
      <c r="E35" s="63"/>
      <c r="F35" s="63"/>
      <c r="G35" s="63"/>
      <c r="H35" s="63"/>
      <c r="I35" s="63"/>
      <c r="J35" s="64"/>
      <c r="K35" s="53" t="s">
        <v>20</v>
      </c>
    </row>
    <row r="36" spans="1:12" s="35" customFormat="1" ht="47.25" x14ac:dyDescent="0.25">
      <c r="A36" s="55" t="s">
        <v>44</v>
      </c>
      <c r="B36" s="65" t="s">
        <v>540</v>
      </c>
      <c r="C36" s="53" t="s">
        <v>481</v>
      </c>
      <c r="D36" s="59" t="s">
        <v>40</v>
      </c>
      <c r="E36" s="53" t="s">
        <v>476</v>
      </c>
      <c r="F36" s="53" t="s">
        <v>476</v>
      </c>
      <c r="G36" s="53" t="s">
        <v>476</v>
      </c>
      <c r="H36" s="53">
        <v>15</v>
      </c>
      <c r="I36" s="53">
        <v>10</v>
      </c>
      <c r="J36" s="53">
        <v>10</v>
      </c>
      <c r="K36" s="53" t="s">
        <v>175</v>
      </c>
    </row>
  </sheetData>
  <mergeCells count="16">
    <mergeCell ref="B32:J32"/>
    <mergeCell ref="B35:J35"/>
    <mergeCell ref="F5:K5"/>
    <mergeCell ref="F2:K2"/>
    <mergeCell ref="F3:K3"/>
    <mergeCell ref="C4:K4"/>
    <mergeCell ref="B25:J25"/>
    <mergeCell ref="F11:K11"/>
    <mergeCell ref="B14:J14"/>
    <mergeCell ref="A7:L7"/>
    <mergeCell ref="A8:L8"/>
    <mergeCell ref="A11:A12"/>
    <mergeCell ref="B11:B12"/>
    <mergeCell ref="C11:C12"/>
    <mergeCell ref="D11:D12"/>
    <mergeCell ref="E11:E12"/>
  </mergeCells>
  <phoneticPr fontId="1"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4"/>
  <sheetViews>
    <sheetView view="pageBreakPreview" zoomScale="85" zoomScaleNormal="90" zoomScaleSheetLayoutView="85" workbookViewId="0">
      <selection activeCell="C260" sqref="C260"/>
    </sheetView>
  </sheetViews>
  <sheetFormatPr defaultColWidth="9.140625" defaultRowHeight="12.75" x14ac:dyDescent="0.2"/>
  <cols>
    <col min="1" max="1" width="9.140625" style="68"/>
    <col min="2" max="2" width="30.42578125" style="2" customWidth="1"/>
    <col min="3" max="3" width="22.85546875" style="2" customWidth="1"/>
    <col min="4" max="4" width="22.42578125" style="2" customWidth="1"/>
    <col min="5" max="5" width="16" style="2" customWidth="1"/>
    <col min="6" max="7" width="14.28515625" style="103" customWidth="1"/>
    <col min="8" max="10" width="14.28515625" style="2" customWidth="1"/>
    <col min="11" max="12" width="19.28515625" style="2" customWidth="1"/>
    <col min="13" max="14" width="9.140625" style="2"/>
    <col min="15" max="15" width="10.85546875" style="2" bestFit="1" customWidth="1"/>
    <col min="16" max="16384" width="9.140625" style="2"/>
  </cols>
  <sheetData>
    <row r="1" spans="1:13" s="12" customFormat="1" ht="15" customHeight="1" x14ac:dyDescent="0.25">
      <c r="C1" s="13"/>
      <c r="D1" s="13"/>
      <c r="E1" s="36"/>
      <c r="F1" s="14" t="s">
        <v>135</v>
      </c>
      <c r="G1" s="14"/>
      <c r="H1" s="14"/>
      <c r="I1" s="14"/>
      <c r="J1" s="14"/>
      <c r="K1" s="14"/>
      <c r="L1" s="37"/>
      <c r="M1" s="66"/>
    </row>
    <row r="2" spans="1:13" s="12" customFormat="1" ht="15" x14ac:dyDescent="0.25">
      <c r="C2" s="13"/>
      <c r="D2" s="13"/>
      <c r="E2" s="36"/>
      <c r="F2" s="15" t="s">
        <v>92</v>
      </c>
      <c r="G2" s="15"/>
      <c r="H2" s="15"/>
      <c r="I2" s="15"/>
      <c r="J2" s="15"/>
      <c r="K2" s="15"/>
      <c r="L2" s="38"/>
      <c r="M2" s="67"/>
    </row>
    <row r="3" spans="1:13" s="12" customFormat="1" ht="14.1" customHeight="1" x14ac:dyDescent="0.25">
      <c r="C3" s="15" t="s">
        <v>29</v>
      </c>
      <c r="D3" s="15"/>
      <c r="E3" s="15"/>
      <c r="F3" s="15"/>
      <c r="G3" s="15"/>
      <c r="H3" s="15"/>
      <c r="I3" s="15"/>
      <c r="J3" s="15"/>
      <c r="K3" s="15"/>
      <c r="L3" s="38"/>
      <c r="M3" s="67"/>
    </row>
    <row r="4" spans="1:13" s="12" customFormat="1" ht="15" customHeight="1" x14ac:dyDescent="0.25">
      <c r="C4" s="13"/>
      <c r="D4" s="13"/>
      <c r="E4" s="36"/>
      <c r="F4" s="14" t="s">
        <v>210</v>
      </c>
      <c r="G4" s="14"/>
      <c r="H4" s="14"/>
      <c r="I4" s="14"/>
      <c r="J4" s="14"/>
      <c r="K4" s="14"/>
      <c r="L4" s="37"/>
      <c r="M4" s="66"/>
    </row>
    <row r="5" spans="1:13" ht="45" customHeight="1" x14ac:dyDescent="0.2">
      <c r="B5" s="39" t="s">
        <v>114</v>
      </c>
      <c r="C5" s="39"/>
      <c r="D5" s="39"/>
      <c r="E5" s="39"/>
      <c r="F5" s="39"/>
      <c r="G5" s="39"/>
      <c r="H5" s="39"/>
      <c r="I5" s="39"/>
      <c r="J5" s="39"/>
      <c r="K5" s="39"/>
      <c r="L5" s="69"/>
    </row>
    <row r="6" spans="1:13" ht="15.75" x14ac:dyDescent="0.2">
      <c r="B6" s="70"/>
      <c r="C6" s="70"/>
      <c r="D6" s="70"/>
      <c r="E6" s="70"/>
      <c r="F6" s="71"/>
      <c r="G6" s="71"/>
      <c r="H6" s="70"/>
      <c r="I6" s="70"/>
      <c r="J6" s="70"/>
      <c r="K6" s="70"/>
      <c r="L6" s="70"/>
    </row>
    <row r="7" spans="1:13" ht="31.5" customHeight="1" x14ac:dyDescent="0.2">
      <c r="A7" s="72" t="s">
        <v>4</v>
      </c>
      <c r="B7" s="72" t="s">
        <v>37</v>
      </c>
      <c r="C7" s="72" t="s">
        <v>3</v>
      </c>
      <c r="D7" s="72" t="s">
        <v>35</v>
      </c>
      <c r="E7" s="73" t="s">
        <v>34</v>
      </c>
      <c r="F7" s="74"/>
      <c r="G7" s="74"/>
      <c r="H7" s="74"/>
      <c r="I7" s="74"/>
      <c r="J7" s="75"/>
      <c r="K7" s="72" t="s">
        <v>36</v>
      </c>
      <c r="L7" s="76"/>
    </row>
    <row r="8" spans="1:13" ht="40.5" customHeight="1" x14ac:dyDescent="0.2">
      <c r="A8" s="77"/>
      <c r="B8" s="77"/>
      <c r="C8" s="77"/>
      <c r="D8" s="77"/>
      <c r="E8" s="78" t="s">
        <v>0</v>
      </c>
      <c r="F8" s="26" t="s">
        <v>101</v>
      </c>
      <c r="G8" s="26" t="s">
        <v>102</v>
      </c>
      <c r="H8" s="26" t="s">
        <v>103</v>
      </c>
      <c r="I8" s="26" t="s">
        <v>104</v>
      </c>
      <c r="J8" s="26" t="s">
        <v>105</v>
      </c>
      <c r="K8" s="77"/>
      <c r="L8" s="76"/>
    </row>
    <row r="9" spans="1:13" ht="15.75" customHeight="1" x14ac:dyDescent="0.2">
      <c r="A9" s="79"/>
      <c r="B9" s="80" t="s">
        <v>94</v>
      </c>
      <c r="C9" s="81"/>
      <c r="D9" s="81"/>
      <c r="E9" s="81"/>
      <c r="F9" s="81"/>
      <c r="G9" s="81"/>
      <c r="H9" s="81"/>
      <c r="I9" s="81"/>
      <c r="J9" s="81"/>
      <c r="K9" s="82"/>
      <c r="L9" s="83"/>
    </row>
    <row r="10" spans="1:13" ht="75" x14ac:dyDescent="0.2">
      <c r="A10" s="84" t="s">
        <v>49</v>
      </c>
      <c r="B10" s="85" t="s">
        <v>177</v>
      </c>
      <c r="C10" s="18"/>
      <c r="D10" s="18"/>
      <c r="E10" s="18"/>
      <c r="F10" s="29"/>
      <c r="G10" s="29"/>
      <c r="H10" s="18"/>
      <c r="I10" s="18"/>
      <c r="J10" s="18"/>
      <c r="K10" s="18"/>
      <c r="L10" s="86"/>
    </row>
    <row r="11" spans="1:13" ht="15" customHeight="1" x14ac:dyDescent="0.2">
      <c r="A11" s="87" t="s">
        <v>12</v>
      </c>
      <c r="B11" s="88" t="s">
        <v>162</v>
      </c>
      <c r="C11" s="18" t="s">
        <v>2</v>
      </c>
      <c r="D11" s="89" t="s">
        <v>38</v>
      </c>
      <c r="E11" s="29">
        <f t="shared" ref="E11:E20" si="0">SUM(F11:J11)</f>
        <v>16658</v>
      </c>
      <c r="F11" s="29">
        <f t="shared" ref="F11:J11" si="1">SUM(F12:F15)</f>
        <v>0</v>
      </c>
      <c r="G11" s="29">
        <f t="shared" si="1"/>
        <v>0</v>
      </c>
      <c r="H11" s="29">
        <f t="shared" si="1"/>
        <v>1500</v>
      </c>
      <c r="I11" s="29">
        <f t="shared" si="1"/>
        <v>15158</v>
      </c>
      <c r="J11" s="29">
        <f t="shared" si="1"/>
        <v>0</v>
      </c>
      <c r="K11" s="90"/>
      <c r="L11" s="91"/>
    </row>
    <row r="12" spans="1:13" ht="30" x14ac:dyDescent="0.2">
      <c r="A12" s="87"/>
      <c r="B12" s="92"/>
      <c r="C12" s="18" t="s">
        <v>1</v>
      </c>
      <c r="D12" s="89"/>
      <c r="E12" s="29">
        <f t="shared" si="0"/>
        <v>0</v>
      </c>
      <c r="F12" s="29">
        <v>0</v>
      </c>
      <c r="G12" s="29">
        <v>0</v>
      </c>
      <c r="H12" s="29">
        <v>0</v>
      </c>
      <c r="I12" s="29">
        <v>0</v>
      </c>
      <c r="J12" s="29">
        <v>0</v>
      </c>
      <c r="K12" s="90"/>
      <c r="L12" s="91"/>
    </row>
    <row r="13" spans="1:13" ht="30" x14ac:dyDescent="0.2">
      <c r="A13" s="87"/>
      <c r="B13" s="92"/>
      <c r="C13" s="18" t="s">
        <v>7</v>
      </c>
      <c r="D13" s="89"/>
      <c r="E13" s="29">
        <f t="shared" si="0"/>
        <v>14400</v>
      </c>
      <c r="F13" s="29">
        <v>0</v>
      </c>
      <c r="G13" s="29">
        <v>0</v>
      </c>
      <c r="H13" s="29">
        <v>0</v>
      </c>
      <c r="I13" s="29">
        <v>14400</v>
      </c>
      <c r="J13" s="29">
        <v>0</v>
      </c>
      <c r="K13" s="90"/>
      <c r="L13" s="91"/>
    </row>
    <row r="14" spans="1:13" ht="45" x14ac:dyDescent="0.2">
      <c r="A14" s="87"/>
      <c r="B14" s="92"/>
      <c r="C14" s="18" t="s">
        <v>16</v>
      </c>
      <c r="D14" s="89"/>
      <c r="E14" s="29">
        <f t="shared" si="0"/>
        <v>2258</v>
      </c>
      <c r="F14" s="29">
        <v>0</v>
      </c>
      <c r="G14" s="29">
        <v>0</v>
      </c>
      <c r="H14" s="29">
        <v>1500</v>
      </c>
      <c r="I14" s="29">
        <v>758</v>
      </c>
      <c r="J14" s="29">
        <v>0</v>
      </c>
      <c r="K14" s="90"/>
      <c r="L14" s="91"/>
    </row>
    <row r="15" spans="1:13" ht="30" x14ac:dyDescent="0.2">
      <c r="A15" s="87"/>
      <c r="B15" s="93"/>
      <c r="C15" s="18" t="s">
        <v>26</v>
      </c>
      <c r="D15" s="89"/>
      <c r="E15" s="29">
        <f t="shared" si="0"/>
        <v>0</v>
      </c>
      <c r="F15" s="29">
        <v>0</v>
      </c>
      <c r="G15" s="29">
        <v>0</v>
      </c>
      <c r="H15" s="29">
        <v>0</v>
      </c>
      <c r="I15" s="29">
        <v>0</v>
      </c>
      <c r="J15" s="29">
        <v>0</v>
      </c>
      <c r="K15" s="90"/>
      <c r="L15" s="91"/>
    </row>
    <row r="16" spans="1:13" ht="15" customHeight="1" x14ac:dyDescent="0.2">
      <c r="A16" s="87" t="s">
        <v>125</v>
      </c>
      <c r="B16" s="88" t="s">
        <v>178</v>
      </c>
      <c r="C16" s="18" t="s">
        <v>2</v>
      </c>
      <c r="D16" s="89" t="s">
        <v>38</v>
      </c>
      <c r="E16" s="29">
        <f t="shared" si="0"/>
        <v>155659.50999999998</v>
      </c>
      <c r="F16" s="29">
        <f t="shared" ref="F16:J16" si="2">SUM(F17:F20)</f>
        <v>7081</v>
      </c>
      <c r="G16" s="29">
        <f t="shared" si="2"/>
        <v>148578.50999999998</v>
      </c>
      <c r="H16" s="29">
        <f t="shared" si="2"/>
        <v>0</v>
      </c>
      <c r="I16" s="29">
        <f t="shared" si="2"/>
        <v>0</v>
      </c>
      <c r="J16" s="29">
        <f t="shared" si="2"/>
        <v>0</v>
      </c>
      <c r="K16" s="90"/>
      <c r="L16" s="91"/>
    </row>
    <row r="17" spans="1:12" ht="30" x14ac:dyDescent="0.2">
      <c r="A17" s="87"/>
      <c r="B17" s="92"/>
      <c r="C17" s="18" t="s">
        <v>1</v>
      </c>
      <c r="D17" s="89"/>
      <c r="E17" s="29">
        <f t="shared" si="0"/>
        <v>0</v>
      </c>
      <c r="F17" s="29">
        <v>0</v>
      </c>
      <c r="G17" s="29">
        <v>0</v>
      </c>
      <c r="H17" s="29">
        <v>0</v>
      </c>
      <c r="I17" s="29">
        <v>0</v>
      </c>
      <c r="J17" s="29">
        <v>0</v>
      </c>
      <c r="K17" s="90"/>
      <c r="L17" s="91"/>
    </row>
    <row r="18" spans="1:12" ht="30" x14ac:dyDescent="0.2">
      <c r="A18" s="87"/>
      <c r="B18" s="92"/>
      <c r="C18" s="18" t="s">
        <v>7</v>
      </c>
      <c r="D18" s="89"/>
      <c r="E18" s="29">
        <f t="shared" si="0"/>
        <v>489.46</v>
      </c>
      <c r="F18" s="29">
        <v>0</v>
      </c>
      <c r="G18" s="29">
        <v>489.46</v>
      </c>
      <c r="H18" s="29">
        <v>0</v>
      </c>
      <c r="I18" s="29">
        <v>0</v>
      </c>
      <c r="J18" s="29">
        <v>0</v>
      </c>
      <c r="K18" s="90"/>
      <c r="L18" s="91"/>
    </row>
    <row r="19" spans="1:12" ht="45" x14ac:dyDescent="0.2">
      <c r="A19" s="87"/>
      <c r="B19" s="92"/>
      <c r="C19" s="18" t="s">
        <v>16</v>
      </c>
      <c r="D19" s="89"/>
      <c r="E19" s="29">
        <f t="shared" si="0"/>
        <v>155170.04999999999</v>
      </c>
      <c r="F19" s="29">
        <v>7081</v>
      </c>
      <c r="G19" s="29">
        <v>148089.04999999999</v>
      </c>
      <c r="H19" s="29">
        <v>0</v>
      </c>
      <c r="I19" s="29">
        <v>0</v>
      </c>
      <c r="J19" s="29">
        <v>0</v>
      </c>
      <c r="K19" s="90"/>
      <c r="L19" s="91"/>
    </row>
    <row r="20" spans="1:12" ht="30" x14ac:dyDescent="0.2">
      <c r="A20" s="87"/>
      <c r="B20" s="93"/>
      <c r="C20" s="18" t="s">
        <v>26</v>
      </c>
      <c r="D20" s="89"/>
      <c r="E20" s="29">
        <f t="shared" si="0"/>
        <v>0</v>
      </c>
      <c r="F20" s="29">
        <v>0</v>
      </c>
      <c r="G20" s="29">
        <v>0</v>
      </c>
      <c r="H20" s="29">
        <v>0</v>
      </c>
      <c r="I20" s="29">
        <v>0</v>
      </c>
      <c r="J20" s="29">
        <v>0</v>
      </c>
      <c r="K20" s="90"/>
      <c r="L20" s="91"/>
    </row>
    <row r="21" spans="1:12" ht="15" x14ac:dyDescent="0.2">
      <c r="A21" s="87" t="s">
        <v>122</v>
      </c>
      <c r="B21" s="88" t="s">
        <v>421</v>
      </c>
      <c r="C21" s="18" t="s">
        <v>2</v>
      </c>
      <c r="D21" s="89" t="s">
        <v>38</v>
      </c>
      <c r="E21" s="29">
        <v>0</v>
      </c>
      <c r="F21" s="29">
        <v>0</v>
      </c>
      <c r="G21" s="29">
        <v>0</v>
      </c>
      <c r="H21" s="29">
        <v>0</v>
      </c>
      <c r="I21" s="29">
        <v>0</v>
      </c>
      <c r="J21" s="29">
        <v>0</v>
      </c>
      <c r="K21" s="90"/>
      <c r="L21" s="91"/>
    </row>
    <row r="22" spans="1:12" ht="30" x14ac:dyDescent="0.2">
      <c r="A22" s="87"/>
      <c r="B22" s="92"/>
      <c r="C22" s="18" t="s">
        <v>1</v>
      </c>
      <c r="D22" s="89"/>
      <c r="E22" s="29">
        <v>0</v>
      </c>
      <c r="F22" s="29">
        <v>0</v>
      </c>
      <c r="G22" s="29">
        <v>0</v>
      </c>
      <c r="H22" s="29">
        <v>0</v>
      </c>
      <c r="I22" s="29">
        <v>0</v>
      </c>
      <c r="J22" s="29">
        <v>0</v>
      </c>
      <c r="K22" s="90"/>
      <c r="L22" s="91"/>
    </row>
    <row r="23" spans="1:12" ht="30" x14ac:dyDescent="0.2">
      <c r="A23" s="87"/>
      <c r="B23" s="92"/>
      <c r="C23" s="18" t="s">
        <v>7</v>
      </c>
      <c r="D23" s="89"/>
      <c r="E23" s="29">
        <v>0</v>
      </c>
      <c r="F23" s="29">
        <v>0</v>
      </c>
      <c r="G23" s="29">
        <v>0</v>
      </c>
      <c r="H23" s="29">
        <v>0</v>
      </c>
      <c r="I23" s="29">
        <v>0</v>
      </c>
      <c r="J23" s="29">
        <v>0</v>
      </c>
      <c r="K23" s="90"/>
      <c r="L23" s="91"/>
    </row>
    <row r="24" spans="1:12" ht="45" x14ac:dyDescent="0.2">
      <c r="A24" s="87"/>
      <c r="B24" s="92"/>
      <c r="C24" s="18" t="s">
        <v>16</v>
      </c>
      <c r="D24" s="89"/>
      <c r="E24" s="29">
        <v>0</v>
      </c>
      <c r="F24" s="29">
        <v>0</v>
      </c>
      <c r="G24" s="29">
        <v>0</v>
      </c>
      <c r="H24" s="29">
        <v>0</v>
      </c>
      <c r="I24" s="29">
        <v>0</v>
      </c>
      <c r="J24" s="29">
        <v>0</v>
      </c>
      <c r="K24" s="90"/>
      <c r="L24" s="91"/>
    </row>
    <row r="25" spans="1:12" ht="30" x14ac:dyDescent="0.2">
      <c r="A25" s="87"/>
      <c r="B25" s="93"/>
      <c r="C25" s="18" t="s">
        <v>26</v>
      </c>
      <c r="D25" s="89"/>
      <c r="E25" s="29">
        <v>0</v>
      </c>
      <c r="F25" s="29">
        <v>0</v>
      </c>
      <c r="G25" s="29">
        <v>0</v>
      </c>
      <c r="H25" s="29">
        <v>0</v>
      </c>
      <c r="I25" s="29">
        <v>0</v>
      </c>
      <c r="J25" s="29">
        <v>0</v>
      </c>
      <c r="K25" s="90"/>
      <c r="L25" s="91"/>
    </row>
    <row r="26" spans="1:12" ht="15" customHeight="1" x14ac:dyDescent="0.2">
      <c r="A26" s="87" t="s">
        <v>124</v>
      </c>
      <c r="B26" s="88" t="s">
        <v>164</v>
      </c>
      <c r="C26" s="18" t="s">
        <v>2</v>
      </c>
      <c r="D26" s="89" t="s">
        <v>38</v>
      </c>
      <c r="E26" s="29">
        <f t="shared" ref="E26:E35" si="3">SUM(F26:J26)</f>
        <v>34678.639999999999</v>
      </c>
      <c r="F26" s="29">
        <f t="shared" ref="F26:J26" si="4">SUM(F27:F30)</f>
        <v>0</v>
      </c>
      <c r="G26" s="29">
        <f t="shared" si="4"/>
        <v>34678.639999999999</v>
      </c>
      <c r="H26" s="29">
        <f t="shared" si="4"/>
        <v>0</v>
      </c>
      <c r="I26" s="29">
        <f t="shared" si="4"/>
        <v>0</v>
      </c>
      <c r="J26" s="29">
        <f t="shared" si="4"/>
        <v>0</v>
      </c>
      <c r="K26" s="90"/>
      <c r="L26" s="91"/>
    </row>
    <row r="27" spans="1:12" ht="30" x14ac:dyDescent="0.2">
      <c r="A27" s="87"/>
      <c r="B27" s="92"/>
      <c r="C27" s="18" t="s">
        <v>1</v>
      </c>
      <c r="D27" s="89"/>
      <c r="E27" s="29">
        <f t="shared" si="3"/>
        <v>0</v>
      </c>
      <c r="F27" s="29">
        <v>0</v>
      </c>
      <c r="G27" s="29">
        <v>0</v>
      </c>
      <c r="H27" s="29">
        <v>0</v>
      </c>
      <c r="I27" s="29">
        <v>0</v>
      </c>
      <c r="J27" s="29">
        <v>0</v>
      </c>
      <c r="K27" s="90"/>
      <c r="L27" s="91"/>
    </row>
    <row r="28" spans="1:12" ht="30" x14ac:dyDescent="0.2">
      <c r="A28" s="87"/>
      <c r="B28" s="92"/>
      <c r="C28" s="18" t="s">
        <v>7</v>
      </c>
      <c r="D28" s="89"/>
      <c r="E28" s="29">
        <f t="shared" si="3"/>
        <v>7058.64</v>
      </c>
      <c r="F28" s="29">
        <v>0</v>
      </c>
      <c r="G28" s="29">
        <v>7058.64</v>
      </c>
      <c r="H28" s="29">
        <v>0</v>
      </c>
      <c r="I28" s="29">
        <v>0</v>
      </c>
      <c r="J28" s="29">
        <v>0</v>
      </c>
      <c r="K28" s="90"/>
      <c r="L28" s="91"/>
    </row>
    <row r="29" spans="1:12" ht="45" x14ac:dyDescent="0.2">
      <c r="A29" s="87"/>
      <c r="B29" s="92"/>
      <c r="C29" s="18" t="s">
        <v>16</v>
      </c>
      <c r="D29" s="89"/>
      <c r="E29" s="29">
        <f t="shared" si="3"/>
        <v>27620</v>
      </c>
      <c r="F29" s="29">
        <v>0</v>
      </c>
      <c r="G29" s="29">
        <v>27620</v>
      </c>
      <c r="H29" s="29">
        <v>0</v>
      </c>
      <c r="I29" s="29">
        <v>0</v>
      </c>
      <c r="J29" s="29">
        <v>0</v>
      </c>
      <c r="K29" s="90"/>
      <c r="L29" s="91"/>
    </row>
    <row r="30" spans="1:12" ht="30" x14ac:dyDescent="0.2">
      <c r="A30" s="87"/>
      <c r="B30" s="93"/>
      <c r="C30" s="18" t="s">
        <v>26</v>
      </c>
      <c r="D30" s="89"/>
      <c r="E30" s="29">
        <f t="shared" si="3"/>
        <v>0</v>
      </c>
      <c r="F30" s="29">
        <v>0</v>
      </c>
      <c r="G30" s="29">
        <v>0</v>
      </c>
      <c r="H30" s="29">
        <v>0</v>
      </c>
      <c r="I30" s="29">
        <v>0</v>
      </c>
      <c r="J30" s="29">
        <v>0</v>
      </c>
      <c r="K30" s="90"/>
      <c r="L30" s="91"/>
    </row>
    <row r="31" spans="1:12" ht="15" customHeight="1" x14ac:dyDescent="0.2">
      <c r="A31" s="87" t="s">
        <v>133</v>
      </c>
      <c r="B31" s="88" t="s">
        <v>233</v>
      </c>
      <c r="C31" s="18" t="s">
        <v>2</v>
      </c>
      <c r="D31" s="89" t="s">
        <v>38</v>
      </c>
      <c r="E31" s="29">
        <f t="shared" si="3"/>
        <v>0</v>
      </c>
      <c r="F31" s="29">
        <f t="shared" ref="F31:J31" si="5">SUM(F32:F35)</f>
        <v>0</v>
      </c>
      <c r="G31" s="29">
        <f t="shared" si="5"/>
        <v>0</v>
      </c>
      <c r="H31" s="29">
        <f t="shared" si="5"/>
        <v>0</v>
      </c>
      <c r="I31" s="29">
        <f t="shared" si="5"/>
        <v>0</v>
      </c>
      <c r="J31" s="29">
        <f t="shared" si="5"/>
        <v>0</v>
      </c>
      <c r="K31" s="90"/>
      <c r="L31" s="91"/>
    </row>
    <row r="32" spans="1:12" ht="30" x14ac:dyDescent="0.2">
      <c r="A32" s="87"/>
      <c r="B32" s="92"/>
      <c r="C32" s="18" t="s">
        <v>1</v>
      </c>
      <c r="D32" s="89"/>
      <c r="E32" s="29">
        <f t="shared" si="3"/>
        <v>0</v>
      </c>
      <c r="F32" s="29">
        <v>0</v>
      </c>
      <c r="G32" s="29">
        <v>0</v>
      </c>
      <c r="H32" s="29">
        <v>0</v>
      </c>
      <c r="I32" s="29">
        <v>0</v>
      </c>
      <c r="J32" s="29">
        <v>0</v>
      </c>
      <c r="K32" s="90"/>
      <c r="L32" s="91"/>
    </row>
    <row r="33" spans="1:12" ht="30" x14ac:dyDescent="0.2">
      <c r="A33" s="87"/>
      <c r="B33" s="92"/>
      <c r="C33" s="18" t="s">
        <v>7</v>
      </c>
      <c r="D33" s="89"/>
      <c r="E33" s="29">
        <f t="shared" si="3"/>
        <v>0</v>
      </c>
      <c r="F33" s="29">
        <v>0</v>
      </c>
      <c r="G33" s="29">
        <v>0</v>
      </c>
      <c r="H33" s="29">
        <v>0</v>
      </c>
      <c r="I33" s="29">
        <v>0</v>
      </c>
      <c r="J33" s="29">
        <v>0</v>
      </c>
      <c r="K33" s="90"/>
      <c r="L33" s="91"/>
    </row>
    <row r="34" spans="1:12" ht="45" x14ac:dyDescent="0.2">
      <c r="A34" s="87"/>
      <c r="B34" s="92"/>
      <c r="C34" s="18" t="s">
        <v>16</v>
      </c>
      <c r="D34" s="89"/>
      <c r="E34" s="29">
        <f t="shared" si="3"/>
        <v>0</v>
      </c>
      <c r="F34" s="29">
        <v>0</v>
      </c>
      <c r="G34" s="29">
        <v>0</v>
      </c>
      <c r="H34" s="29">
        <v>0</v>
      </c>
      <c r="I34" s="29">
        <v>0</v>
      </c>
      <c r="J34" s="29">
        <v>0</v>
      </c>
      <c r="K34" s="90"/>
      <c r="L34" s="91"/>
    </row>
    <row r="35" spans="1:12" ht="30" x14ac:dyDescent="0.2">
      <c r="A35" s="87"/>
      <c r="B35" s="93"/>
      <c r="C35" s="18" t="s">
        <v>26</v>
      </c>
      <c r="D35" s="89"/>
      <c r="E35" s="29">
        <f t="shared" si="3"/>
        <v>0</v>
      </c>
      <c r="F35" s="29">
        <v>0</v>
      </c>
      <c r="G35" s="29">
        <v>0</v>
      </c>
      <c r="H35" s="29">
        <v>0</v>
      </c>
      <c r="I35" s="29">
        <v>0</v>
      </c>
      <c r="J35" s="29">
        <v>0</v>
      </c>
      <c r="K35" s="90"/>
      <c r="L35" s="91"/>
    </row>
    <row r="36" spans="1:12" ht="15" customHeight="1" x14ac:dyDescent="0.2">
      <c r="A36" s="87" t="s">
        <v>137</v>
      </c>
      <c r="B36" s="88" t="s">
        <v>220</v>
      </c>
      <c r="C36" s="18" t="s">
        <v>2</v>
      </c>
      <c r="D36" s="89" t="s">
        <v>38</v>
      </c>
      <c r="E36" s="29">
        <f t="shared" ref="E36:E40" si="6">SUM(F36:J36)</f>
        <v>28510</v>
      </c>
      <c r="F36" s="29">
        <f t="shared" ref="F36:J36" si="7">SUM(F37:F40)</f>
        <v>653</v>
      </c>
      <c r="G36" s="29">
        <f t="shared" si="7"/>
        <v>8094</v>
      </c>
      <c r="H36" s="29">
        <f t="shared" si="7"/>
        <v>19763</v>
      </c>
      <c r="I36" s="29">
        <f t="shared" si="7"/>
        <v>0</v>
      </c>
      <c r="J36" s="29">
        <f t="shared" si="7"/>
        <v>0</v>
      </c>
      <c r="K36" s="90"/>
      <c r="L36" s="91"/>
    </row>
    <row r="37" spans="1:12" ht="30" x14ac:dyDescent="0.2">
      <c r="A37" s="87"/>
      <c r="B37" s="92"/>
      <c r="C37" s="18" t="s">
        <v>1</v>
      </c>
      <c r="D37" s="89"/>
      <c r="E37" s="29">
        <f t="shared" si="6"/>
        <v>0</v>
      </c>
      <c r="F37" s="29">
        <v>0</v>
      </c>
      <c r="G37" s="29">
        <v>0</v>
      </c>
      <c r="H37" s="29">
        <v>0</v>
      </c>
      <c r="I37" s="29">
        <v>0</v>
      </c>
      <c r="J37" s="29">
        <v>0</v>
      </c>
      <c r="K37" s="90"/>
      <c r="L37" s="91"/>
    </row>
    <row r="38" spans="1:12" ht="30" x14ac:dyDescent="0.2">
      <c r="A38" s="87"/>
      <c r="B38" s="92"/>
      <c r="C38" s="18" t="s">
        <v>7</v>
      </c>
      <c r="D38" s="89"/>
      <c r="E38" s="29">
        <f t="shared" si="6"/>
        <v>0</v>
      </c>
      <c r="F38" s="29">
        <v>0</v>
      </c>
      <c r="G38" s="29">
        <v>0</v>
      </c>
      <c r="H38" s="29">
        <v>0</v>
      </c>
      <c r="I38" s="29">
        <v>0</v>
      </c>
      <c r="J38" s="29">
        <v>0</v>
      </c>
      <c r="K38" s="90"/>
      <c r="L38" s="91"/>
    </row>
    <row r="39" spans="1:12" ht="45" x14ac:dyDescent="0.2">
      <c r="A39" s="87"/>
      <c r="B39" s="92"/>
      <c r="C39" s="18" t="s">
        <v>16</v>
      </c>
      <c r="D39" s="89"/>
      <c r="E39" s="29">
        <f t="shared" si="6"/>
        <v>28510</v>
      </c>
      <c r="F39" s="29">
        <v>653</v>
      </c>
      <c r="G39" s="29">
        <v>8094</v>
      </c>
      <c r="H39" s="29">
        <v>19763</v>
      </c>
      <c r="I39" s="29">
        <v>0</v>
      </c>
      <c r="J39" s="29">
        <v>0</v>
      </c>
      <c r="K39" s="90"/>
      <c r="L39" s="91"/>
    </row>
    <row r="40" spans="1:12" ht="30" x14ac:dyDescent="0.2">
      <c r="A40" s="87"/>
      <c r="B40" s="93"/>
      <c r="C40" s="18" t="s">
        <v>26</v>
      </c>
      <c r="D40" s="89"/>
      <c r="E40" s="29">
        <f t="shared" si="6"/>
        <v>0</v>
      </c>
      <c r="F40" s="29">
        <v>0</v>
      </c>
      <c r="G40" s="29">
        <v>0</v>
      </c>
      <c r="H40" s="29">
        <v>0</v>
      </c>
      <c r="I40" s="29">
        <v>0</v>
      </c>
      <c r="J40" s="29">
        <v>0</v>
      </c>
      <c r="K40" s="90"/>
      <c r="L40" s="91"/>
    </row>
    <row r="41" spans="1:12" ht="15" customHeight="1" x14ac:dyDescent="0.2">
      <c r="A41" s="87" t="s">
        <v>138</v>
      </c>
      <c r="B41" s="88" t="s">
        <v>425</v>
      </c>
      <c r="C41" s="18" t="s">
        <v>2</v>
      </c>
      <c r="D41" s="89" t="s">
        <v>38</v>
      </c>
      <c r="E41" s="29">
        <f t="shared" ref="E41:E50" si="8">SUM(F41:J41)</f>
        <v>44627.43</v>
      </c>
      <c r="F41" s="29">
        <f t="shared" ref="F41:J41" si="9">SUM(F42:F45)</f>
        <v>0</v>
      </c>
      <c r="G41" s="29">
        <f t="shared" si="9"/>
        <v>10600</v>
      </c>
      <c r="H41" s="29">
        <f t="shared" si="9"/>
        <v>10027.43</v>
      </c>
      <c r="I41" s="29">
        <f t="shared" si="9"/>
        <v>12000</v>
      </c>
      <c r="J41" s="29">
        <f t="shared" si="9"/>
        <v>12000</v>
      </c>
      <c r="K41" s="90"/>
      <c r="L41" s="91"/>
    </row>
    <row r="42" spans="1:12" ht="30" x14ac:dyDescent="0.2">
      <c r="A42" s="87"/>
      <c r="B42" s="92"/>
      <c r="C42" s="18" t="s">
        <v>1</v>
      </c>
      <c r="D42" s="89"/>
      <c r="E42" s="29">
        <f t="shared" si="8"/>
        <v>0</v>
      </c>
      <c r="F42" s="29">
        <v>0</v>
      </c>
      <c r="G42" s="29">
        <v>0</v>
      </c>
      <c r="H42" s="29">
        <v>0</v>
      </c>
      <c r="I42" s="29">
        <v>0</v>
      </c>
      <c r="J42" s="29">
        <v>0</v>
      </c>
      <c r="K42" s="90"/>
      <c r="L42" s="91"/>
    </row>
    <row r="43" spans="1:12" ht="30" x14ac:dyDescent="0.2">
      <c r="A43" s="87"/>
      <c r="B43" s="92"/>
      <c r="C43" s="18" t="s">
        <v>7</v>
      </c>
      <c r="D43" s="89"/>
      <c r="E43" s="29">
        <f t="shared" si="8"/>
        <v>0</v>
      </c>
      <c r="F43" s="29">
        <v>0</v>
      </c>
      <c r="G43" s="29">
        <v>0</v>
      </c>
      <c r="H43" s="29">
        <v>0</v>
      </c>
      <c r="I43" s="29">
        <v>0</v>
      </c>
      <c r="J43" s="29">
        <v>0</v>
      </c>
      <c r="K43" s="90"/>
      <c r="L43" s="91"/>
    </row>
    <row r="44" spans="1:12" ht="45" x14ac:dyDescent="0.2">
      <c r="A44" s="87"/>
      <c r="B44" s="92"/>
      <c r="C44" s="18" t="s">
        <v>16</v>
      </c>
      <c r="D44" s="89"/>
      <c r="E44" s="29">
        <f t="shared" si="8"/>
        <v>44627.43</v>
      </c>
      <c r="F44" s="29">
        <v>0</v>
      </c>
      <c r="G44" s="29">
        <v>10600</v>
      </c>
      <c r="H44" s="29">
        <v>10027.43</v>
      </c>
      <c r="I44" s="29">
        <v>12000</v>
      </c>
      <c r="J44" s="29">
        <v>12000</v>
      </c>
      <c r="K44" s="90"/>
      <c r="L44" s="91"/>
    </row>
    <row r="45" spans="1:12" ht="30" x14ac:dyDescent="0.2">
      <c r="A45" s="87"/>
      <c r="B45" s="93"/>
      <c r="C45" s="18" t="s">
        <v>26</v>
      </c>
      <c r="D45" s="89"/>
      <c r="E45" s="29">
        <f t="shared" si="8"/>
        <v>0</v>
      </c>
      <c r="F45" s="29">
        <v>0</v>
      </c>
      <c r="G45" s="29">
        <v>0</v>
      </c>
      <c r="H45" s="29">
        <v>0</v>
      </c>
      <c r="I45" s="29">
        <v>0</v>
      </c>
      <c r="J45" s="29">
        <v>0</v>
      </c>
      <c r="K45" s="90"/>
      <c r="L45" s="91"/>
    </row>
    <row r="46" spans="1:12" ht="15" customHeight="1" x14ac:dyDescent="0.2">
      <c r="A46" s="87" t="s">
        <v>140</v>
      </c>
      <c r="B46" s="88" t="s">
        <v>237</v>
      </c>
      <c r="C46" s="18" t="s">
        <v>2</v>
      </c>
      <c r="D46" s="89" t="s">
        <v>38</v>
      </c>
      <c r="E46" s="29">
        <f t="shared" si="8"/>
        <v>0</v>
      </c>
      <c r="F46" s="29">
        <f t="shared" ref="F46:J46" si="10">SUM(F47:F50)</f>
        <v>0</v>
      </c>
      <c r="G46" s="29">
        <f t="shared" si="10"/>
        <v>0</v>
      </c>
      <c r="H46" s="29">
        <f t="shared" si="10"/>
        <v>0</v>
      </c>
      <c r="I46" s="29">
        <f t="shared" si="10"/>
        <v>0</v>
      </c>
      <c r="J46" s="29">
        <f t="shared" si="10"/>
        <v>0</v>
      </c>
      <c r="K46" s="90"/>
      <c r="L46" s="91"/>
    </row>
    <row r="47" spans="1:12" ht="30" x14ac:dyDescent="0.2">
      <c r="A47" s="87"/>
      <c r="B47" s="92"/>
      <c r="C47" s="18" t="s">
        <v>1</v>
      </c>
      <c r="D47" s="89"/>
      <c r="E47" s="29">
        <f t="shared" si="8"/>
        <v>0</v>
      </c>
      <c r="F47" s="29">
        <v>0</v>
      </c>
      <c r="G47" s="29">
        <v>0</v>
      </c>
      <c r="H47" s="29">
        <v>0</v>
      </c>
      <c r="I47" s="29">
        <v>0</v>
      </c>
      <c r="J47" s="29">
        <v>0</v>
      </c>
      <c r="K47" s="90"/>
      <c r="L47" s="91"/>
    </row>
    <row r="48" spans="1:12" ht="30" x14ac:dyDescent="0.2">
      <c r="A48" s="87"/>
      <c r="B48" s="92"/>
      <c r="C48" s="18" t="s">
        <v>7</v>
      </c>
      <c r="D48" s="89"/>
      <c r="E48" s="29">
        <f t="shared" si="8"/>
        <v>0</v>
      </c>
      <c r="F48" s="29">
        <v>0</v>
      </c>
      <c r="G48" s="29">
        <v>0</v>
      </c>
      <c r="H48" s="29">
        <v>0</v>
      </c>
      <c r="I48" s="29">
        <v>0</v>
      </c>
      <c r="J48" s="29">
        <v>0</v>
      </c>
      <c r="K48" s="90"/>
      <c r="L48" s="91"/>
    </row>
    <row r="49" spans="1:12" ht="45" x14ac:dyDescent="0.2">
      <c r="A49" s="87"/>
      <c r="B49" s="92"/>
      <c r="C49" s="18" t="s">
        <v>16</v>
      </c>
      <c r="D49" s="89"/>
      <c r="E49" s="29">
        <f t="shared" si="8"/>
        <v>0</v>
      </c>
      <c r="F49" s="29">
        <v>0</v>
      </c>
      <c r="G49" s="29">
        <v>0</v>
      </c>
      <c r="H49" s="29">
        <v>0</v>
      </c>
      <c r="I49" s="29">
        <v>0</v>
      </c>
      <c r="J49" s="29">
        <v>0</v>
      </c>
      <c r="K49" s="90"/>
      <c r="L49" s="91"/>
    </row>
    <row r="50" spans="1:12" ht="30" x14ac:dyDescent="0.2">
      <c r="A50" s="87"/>
      <c r="B50" s="93"/>
      <c r="C50" s="18" t="s">
        <v>26</v>
      </c>
      <c r="D50" s="89"/>
      <c r="E50" s="29">
        <f t="shared" si="8"/>
        <v>0</v>
      </c>
      <c r="F50" s="29">
        <v>0</v>
      </c>
      <c r="G50" s="29">
        <v>0</v>
      </c>
      <c r="H50" s="29">
        <v>0</v>
      </c>
      <c r="I50" s="29">
        <v>0</v>
      </c>
      <c r="J50" s="29">
        <v>0</v>
      </c>
      <c r="K50" s="90"/>
      <c r="L50" s="91"/>
    </row>
    <row r="51" spans="1:12" ht="15" customHeight="1" x14ac:dyDescent="0.2">
      <c r="A51" s="87" t="s">
        <v>141</v>
      </c>
      <c r="B51" s="88" t="s">
        <v>422</v>
      </c>
      <c r="C51" s="18" t="s">
        <v>2</v>
      </c>
      <c r="D51" s="89" t="s">
        <v>38</v>
      </c>
      <c r="E51" s="29">
        <f t="shared" ref="E51:E55" si="11">SUM(F51:J51)</f>
        <v>0</v>
      </c>
      <c r="F51" s="29">
        <f t="shared" ref="F51:J51" si="12">SUM(F52:F55)</f>
        <v>0</v>
      </c>
      <c r="G51" s="29">
        <f t="shared" si="12"/>
        <v>0</v>
      </c>
      <c r="H51" s="29">
        <f t="shared" si="12"/>
        <v>0</v>
      </c>
      <c r="I51" s="29">
        <f t="shared" si="12"/>
        <v>0</v>
      </c>
      <c r="J51" s="29">
        <f t="shared" si="12"/>
        <v>0</v>
      </c>
      <c r="K51" s="90"/>
      <c r="L51" s="91"/>
    </row>
    <row r="52" spans="1:12" ht="30" x14ac:dyDescent="0.2">
      <c r="A52" s="87"/>
      <c r="B52" s="92"/>
      <c r="C52" s="18" t="s">
        <v>1</v>
      </c>
      <c r="D52" s="89"/>
      <c r="E52" s="29">
        <f t="shared" si="11"/>
        <v>0</v>
      </c>
      <c r="F52" s="29">
        <v>0</v>
      </c>
      <c r="G52" s="29">
        <v>0</v>
      </c>
      <c r="H52" s="29">
        <v>0</v>
      </c>
      <c r="I52" s="29">
        <v>0</v>
      </c>
      <c r="J52" s="29">
        <v>0</v>
      </c>
      <c r="K52" s="90"/>
      <c r="L52" s="91"/>
    </row>
    <row r="53" spans="1:12" ht="30" x14ac:dyDescent="0.2">
      <c r="A53" s="87"/>
      <c r="B53" s="92"/>
      <c r="C53" s="18" t="s">
        <v>7</v>
      </c>
      <c r="D53" s="89"/>
      <c r="E53" s="29">
        <f t="shared" si="11"/>
        <v>0</v>
      </c>
      <c r="F53" s="29">
        <v>0</v>
      </c>
      <c r="G53" s="29">
        <v>0</v>
      </c>
      <c r="H53" s="29">
        <v>0</v>
      </c>
      <c r="I53" s="29">
        <v>0</v>
      </c>
      <c r="J53" s="29">
        <v>0</v>
      </c>
      <c r="K53" s="90"/>
      <c r="L53" s="91"/>
    </row>
    <row r="54" spans="1:12" ht="45" x14ac:dyDescent="0.2">
      <c r="A54" s="87"/>
      <c r="B54" s="92"/>
      <c r="C54" s="18" t="s">
        <v>16</v>
      </c>
      <c r="D54" s="89"/>
      <c r="E54" s="29">
        <f t="shared" si="11"/>
        <v>0</v>
      </c>
      <c r="F54" s="29">
        <v>0</v>
      </c>
      <c r="G54" s="29">
        <v>0</v>
      </c>
      <c r="H54" s="29">
        <v>0</v>
      </c>
      <c r="I54" s="29">
        <v>0</v>
      </c>
      <c r="J54" s="29">
        <v>0</v>
      </c>
      <c r="K54" s="90"/>
      <c r="L54" s="91"/>
    </row>
    <row r="55" spans="1:12" ht="30" x14ac:dyDescent="0.2">
      <c r="A55" s="87"/>
      <c r="B55" s="93"/>
      <c r="C55" s="18" t="s">
        <v>26</v>
      </c>
      <c r="D55" s="89"/>
      <c r="E55" s="29">
        <f t="shared" si="11"/>
        <v>0</v>
      </c>
      <c r="F55" s="29">
        <v>0</v>
      </c>
      <c r="G55" s="29">
        <v>0</v>
      </c>
      <c r="H55" s="29">
        <v>0</v>
      </c>
      <c r="I55" s="29">
        <v>0</v>
      </c>
      <c r="J55" s="29">
        <v>0</v>
      </c>
      <c r="K55" s="90"/>
      <c r="L55" s="91"/>
    </row>
    <row r="56" spans="1:12" ht="15" customHeight="1" x14ac:dyDescent="0.2">
      <c r="A56" s="87" t="s">
        <v>142</v>
      </c>
      <c r="B56" s="88" t="s">
        <v>218</v>
      </c>
      <c r="C56" s="18" t="s">
        <v>2</v>
      </c>
      <c r="D56" s="89" t="s">
        <v>38</v>
      </c>
      <c r="E56" s="29">
        <f t="shared" ref="E56:E65" si="13">SUM(F56:J56)</f>
        <v>1710.28</v>
      </c>
      <c r="F56" s="29">
        <f t="shared" ref="F56:J56" si="14">SUM(F57:F60)</f>
        <v>1710.28</v>
      </c>
      <c r="G56" s="29">
        <f t="shared" si="14"/>
        <v>0</v>
      </c>
      <c r="H56" s="29">
        <f t="shared" si="14"/>
        <v>0</v>
      </c>
      <c r="I56" s="29">
        <f t="shared" si="14"/>
        <v>0</v>
      </c>
      <c r="J56" s="29">
        <f t="shared" si="14"/>
        <v>0</v>
      </c>
      <c r="K56" s="90"/>
      <c r="L56" s="91"/>
    </row>
    <row r="57" spans="1:12" ht="30" x14ac:dyDescent="0.2">
      <c r="A57" s="87"/>
      <c r="B57" s="92"/>
      <c r="C57" s="18" t="s">
        <v>1</v>
      </c>
      <c r="D57" s="89"/>
      <c r="E57" s="29">
        <f t="shared" si="13"/>
        <v>0</v>
      </c>
      <c r="F57" s="29">
        <v>0</v>
      </c>
      <c r="G57" s="29">
        <v>0</v>
      </c>
      <c r="H57" s="29">
        <v>0</v>
      </c>
      <c r="I57" s="29">
        <v>0</v>
      </c>
      <c r="J57" s="29">
        <v>0</v>
      </c>
      <c r="K57" s="90"/>
      <c r="L57" s="91"/>
    </row>
    <row r="58" spans="1:12" ht="30" x14ac:dyDescent="0.2">
      <c r="A58" s="87"/>
      <c r="B58" s="92"/>
      <c r="C58" s="18" t="s">
        <v>7</v>
      </c>
      <c r="D58" s="89"/>
      <c r="E58" s="29">
        <f t="shared" si="13"/>
        <v>0</v>
      </c>
      <c r="F58" s="29">
        <v>0</v>
      </c>
      <c r="G58" s="29">
        <v>0</v>
      </c>
      <c r="H58" s="29">
        <v>0</v>
      </c>
      <c r="I58" s="29">
        <v>0</v>
      </c>
      <c r="J58" s="29">
        <v>0</v>
      </c>
      <c r="K58" s="90"/>
      <c r="L58" s="91"/>
    </row>
    <row r="59" spans="1:12" ht="45" x14ac:dyDescent="0.2">
      <c r="A59" s="87"/>
      <c r="B59" s="92"/>
      <c r="C59" s="18" t="s">
        <v>16</v>
      </c>
      <c r="D59" s="89"/>
      <c r="E59" s="29">
        <f t="shared" si="13"/>
        <v>1710.28</v>
      </c>
      <c r="F59" s="29">
        <v>1710.28</v>
      </c>
      <c r="G59" s="29">
        <v>0</v>
      </c>
      <c r="H59" s="29">
        <v>0</v>
      </c>
      <c r="I59" s="29">
        <v>0</v>
      </c>
      <c r="J59" s="29">
        <v>0</v>
      </c>
      <c r="K59" s="90"/>
      <c r="L59" s="91"/>
    </row>
    <row r="60" spans="1:12" ht="30" x14ac:dyDescent="0.2">
      <c r="A60" s="87"/>
      <c r="B60" s="93"/>
      <c r="C60" s="18" t="s">
        <v>26</v>
      </c>
      <c r="D60" s="89"/>
      <c r="E60" s="29">
        <f t="shared" si="13"/>
        <v>0</v>
      </c>
      <c r="F60" s="29">
        <v>0</v>
      </c>
      <c r="G60" s="29">
        <v>0</v>
      </c>
      <c r="H60" s="29">
        <v>0</v>
      </c>
      <c r="I60" s="29">
        <v>0</v>
      </c>
      <c r="J60" s="29">
        <v>0</v>
      </c>
      <c r="K60" s="90"/>
      <c r="L60" s="91"/>
    </row>
    <row r="61" spans="1:12" ht="15" customHeight="1" x14ac:dyDescent="0.2">
      <c r="A61" s="87" t="s">
        <v>144</v>
      </c>
      <c r="B61" s="88" t="s">
        <v>238</v>
      </c>
      <c r="C61" s="18" t="s">
        <v>2</v>
      </c>
      <c r="D61" s="89" t="s">
        <v>38</v>
      </c>
      <c r="E61" s="29">
        <f t="shared" si="13"/>
        <v>0</v>
      </c>
      <c r="F61" s="29">
        <f t="shared" ref="F61:J61" si="15">SUM(F62:F65)</f>
        <v>0</v>
      </c>
      <c r="G61" s="29">
        <f t="shared" si="15"/>
        <v>0</v>
      </c>
      <c r="H61" s="29">
        <f t="shared" si="15"/>
        <v>0</v>
      </c>
      <c r="I61" s="29">
        <f t="shared" si="15"/>
        <v>0</v>
      </c>
      <c r="J61" s="29">
        <f t="shared" si="15"/>
        <v>0</v>
      </c>
      <c r="K61" s="90"/>
      <c r="L61" s="91"/>
    </row>
    <row r="62" spans="1:12" ht="30" x14ac:dyDescent="0.2">
      <c r="A62" s="87"/>
      <c r="B62" s="92"/>
      <c r="C62" s="18" t="s">
        <v>1</v>
      </c>
      <c r="D62" s="89"/>
      <c r="E62" s="29">
        <f t="shared" si="13"/>
        <v>0</v>
      </c>
      <c r="F62" s="29">
        <v>0</v>
      </c>
      <c r="G62" s="29">
        <v>0</v>
      </c>
      <c r="H62" s="29">
        <v>0</v>
      </c>
      <c r="I62" s="29">
        <v>0</v>
      </c>
      <c r="J62" s="29">
        <v>0</v>
      </c>
      <c r="K62" s="90"/>
      <c r="L62" s="91"/>
    </row>
    <row r="63" spans="1:12" ht="30" x14ac:dyDescent="0.2">
      <c r="A63" s="87"/>
      <c r="B63" s="92"/>
      <c r="C63" s="18" t="s">
        <v>7</v>
      </c>
      <c r="D63" s="89"/>
      <c r="E63" s="29">
        <f t="shared" si="13"/>
        <v>0</v>
      </c>
      <c r="F63" s="29">
        <v>0</v>
      </c>
      <c r="G63" s="29">
        <v>0</v>
      </c>
      <c r="H63" s="29">
        <v>0</v>
      </c>
      <c r="I63" s="29">
        <v>0</v>
      </c>
      <c r="J63" s="29">
        <v>0</v>
      </c>
      <c r="K63" s="90"/>
      <c r="L63" s="91"/>
    </row>
    <row r="64" spans="1:12" ht="45" x14ac:dyDescent="0.2">
      <c r="A64" s="87"/>
      <c r="B64" s="92"/>
      <c r="C64" s="18" t="s">
        <v>16</v>
      </c>
      <c r="D64" s="89"/>
      <c r="E64" s="29">
        <f t="shared" si="13"/>
        <v>0</v>
      </c>
      <c r="F64" s="29">
        <v>0</v>
      </c>
      <c r="G64" s="29">
        <v>0</v>
      </c>
      <c r="H64" s="29">
        <v>0</v>
      </c>
      <c r="I64" s="29">
        <v>0</v>
      </c>
      <c r="J64" s="29">
        <v>0</v>
      </c>
      <c r="K64" s="90"/>
      <c r="L64" s="91"/>
    </row>
    <row r="65" spans="1:12" ht="30" x14ac:dyDescent="0.2">
      <c r="A65" s="87"/>
      <c r="B65" s="93"/>
      <c r="C65" s="18" t="s">
        <v>26</v>
      </c>
      <c r="D65" s="89"/>
      <c r="E65" s="29">
        <f t="shared" si="13"/>
        <v>0</v>
      </c>
      <c r="F65" s="29">
        <v>0</v>
      </c>
      <c r="G65" s="29">
        <v>0</v>
      </c>
      <c r="H65" s="29">
        <v>0</v>
      </c>
      <c r="I65" s="29">
        <v>0</v>
      </c>
      <c r="J65" s="29">
        <v>0</v>
      </c>
      <c r="K65" s="90"/>
      <c r="L65" s="91"/>
    </row>
    <row r="66" spans="1:12" ht="15" customHeight="1" x14ac:dyDescent="0.2">
      <c r="A66" s="87" t="s">
        <v>156</v>
      </c>
      <c r="B66" s="88" t="s">
        <v>224</v>
      </c>
      <c r="C66" s="18" t="s">
        <v>2</v>
      </c>
      <c r="D66" s="89" t="s">
        <v>38</v>
      </c>
      <c r="E66" s="29">
        <f t="shared" ref="E66:E70" si="16">SUM(F66:J66)</f>
        <v>8970</v>
      </c>
      <c r="F66" s="29">
        <f t="shared" ref="F66:J66" si="17">SUM(F67:F70)</f>
        <v>0</v>
      </c>
      <c r="G66" s="29">
        <f t="shared" si="17"/>
        <v>8970</v>
      </c>
      <c r="H66" s="29">
        <f t="shared" si="17"/>
        <v>0</v>
      </c>
      <c r="I66" s="29">
        <f t="shared" si="17"/>
        <v>0</v>
      </c>
      <c r="J66" s="29">
        <f t="shared" si="17"/>
        <v>0</v>
      </c>
      <c r="K66" s="90"/>
      <c r="L66" s="91"/>
    </row>
    <row r="67" spans="1:12" ht="30" x14ac:dyDescent="0.2">
      <c r="A67" s="87"/>
      <c r="B67" s="92"/>
      <c r="C67" s="18" t="s">
        <v>1</v>
      </c>
      <c r="D67" s="89"/>
      <c r="E67" s="29">
        <f t="shared" si="16"/>
        <v>0</v>
      </c>
      <c r="F67" s="29">
        <v>0</v>
      </c>
      <c r="G67" s="29">
        <v>0</v>
      </c>
      <c r="H67" s="29">
        <v>0</v>
      </c>
      <c r="I67" s="29">
        <v>0</v>
      </c>
      <c r="J67" s="29">
        <v>0</v>
      </c>
      <c r="K67" s="90"/>
      <c r="L67" s="91"/>
    </row>
    <row r="68" spans="1:12" ht="30" x14ac:dyDescent="0.2">
      <c r="A68" s="87"/>
      <c r="B68" s="92"/>
      <c r="C68" s="18" t="s">
        <v>7</v>
      </c>
      <c r="D68" s="89"/>
      <c r="E68" s="29">
        <f t="shared" si="16"/>
        <v>0</v>
      </c>
      <c r="F68" s="29">
        <v>0</v>
      </c>
      <c r="G68" s="29">
        <v>0</v>
      </c>
      <c r="H68" s="29">
        <v>0</v>
      </c>
      <c r="I68" s="29">
        <v>0</v>
      </c>
      <c r="J68" s="29">
        <v>0</v>
      </c>
      <c r="K68" s="90"/>
      <c r="L68" s="91"/>
    </row>
    <row r="69" spans="1:12" ht="45" x14ac:dyDescent="0.2">
      <c r="A69" s="87"/>
      <c r="B69" s="92"/>
      <c r="C69" s="18" t="s">
        <v>16</v>
      </c>
      <c r="D69" s="89"/>
      <c r="E69" s="29">
        <f t="shared" si="16"/>
        <v>8970</v>
      </c>
      <c r="F69" s="29">
        <v>0</v>
      </c>
      <c r="G69" s="29">
        <v>8970</v>
      </c>
      <c r="H69" s="29">
        <v>0</v>
      </c>
      <c r="I69" s="29">
        <v>0</v>
      </c>
      <c r="J69" s="29">
        <v>0</v>
      </c>
      <c r="K69" s="90"/>
      <c r="L69" s="91"/>
    </row>
    <row r="70" spans="1:12" ht="30" x14ac:dyDescent="0.2">
      <c r="A70" s="87"/>
      <c r="B70" s="93"/>
      <c r="C70" s="18" t="s">
        <v>26</v>
      </c>
      <c r="D70" s="89"/>
      <c r="E70" s="29">
        <f t="shared" si="16"/>
        <v>0</v>
      </c>
      <c r="F70" s="29">
        <v>0</v>
      </c>
      <c r="G70" s="29">
        <v>0</v>
      </c>
      <c r="H70" s="29">
        <v>0</v>
      </c>
      <c r="I70" s="29">
        <v>0</v>
      </c>
      <c r="J70" s="29">
        <v>0</v>
      </c>
      <c r="K70" s="90"/>
      <c r="L70" s="91"/>
    </row>
    <row r="71" spans="1:12" ht="15" customHeight="1" x14ac:dyDescent="0.2">
      <c r="A71" s="87" t="s">
        <v>185</v>
      </c>
      <c r="B71" s="88" t="s">
        <v>376</v>
      </c>
      <c r="C71" s="18" t="s">
        <v>2</v>
      </c>
      <c r="D71" s="89" t="s">
        <v>38</v>
      </c>
      <c r="E71" s="29">
        <f t="shared" ref="E71:E75" si="18">SUM(F71:J71)</f>
        <v>100000</v>
      </c>
      <c r="F71" s="29">
        <f t="shared" ref="F71:J71" si="19">SUM(F72:F75)</f>
        <v>0</v>
      </c>
      <c r="G71" s="29">
        <f t="shared" si="19"/>
        <v>0</v>
      </c>
      <c r="H71" s="29">
        <f t="shared" si="19"/>
        <v>0</v>
      </c>
      <c r="I71" s="29">
        <f t="shared" si="19"/>
        <v>0</v>
      </c>
      <c r="J71" s="29">
        <f t="shared" si="19"/>
        <v>100000</v>
      </c>
      <c r="K71" s="90"/>
      <c r="L71" s="91"/>
    </row>
    <row r="72" spans="1:12" ht="30" x14ac:dyDescent="0.2">
      <c r="A72" s="87"/>
      <c r="B72" s="92"/>
      <c r="C72" s="18" t="s">
        <v>1</v>
      </c>
      <c r="D72" s="89"/>
      <c r="E72" s="29">
        <f t="shared" si="18"/>
        <v>0</v>
      </c>
      <c r="F72" s="29">
        <v>0</v>
      </c>
      <c r="G72" s="29">
        <v>0</v>
      </c>
      <c r="H72" s="29">
        <v>0</v>
      </c>
      <c r="I72" s="29">
        <v>0</v>
      </c>
      <c r="J72" s="29">
        <v>0</v>
      </c>
      <c r="K72" s="90"/>
      <c r="L72" s="91"/>
    </row>
    <row r="73" spans="1:12" ht="30" x14ac:dyDescent="0.2">
      <c r="A73" s="87"/>
      <c r="B73" s="92"/>
      <c r="C73" s="18" t="s">
        <v>7</v>
      </c>
      <c r="D73" s="89"/>
      <c r="E73" s="29">
        <f t="shared" si="18"/>
        <v>0</v>
      </c>
      <c r="F73" s="29">
        <v>0</v>
      </c>
      <c r="G73" s="29">
        <v>0</v>
      </c>
      <c r="H73" s="29">
        <v>0</v>
      </c>
      <c r="I73" s="29">
        <v>0</v>
      </c>
      <c r="J73" s="29">
        <v>0</v>
      </c>
      <c r="K73" s="90"/>
      <c r="L73" s="91"/>
    </row>
    <row r="74" spans="1:12" ht="45" x14ac:dyDescent="0.2">
      <c r="A74" s="87"/>
      <c r="B74" s="92"/>
      <c r="C74" s="18" t="s">
        <v>16</v>
      </c>
      <c r="D74" s="89"/>
      <c r="E74" s="29">
        <f t="shared" si="18"/>
        <v>100000</v>
      </c>
      <c r="F74" s="29">
        <v>0</v>
      </c>
      <c r="G74" s="29">
        <v>0</v>
      </c>
      <c r="H74" s="29">
        <v>0</v>
      </c>
      <c r="I74" s="29">
        <v>0</v>
      </c>
      <c r="J74" s="29">
        <v>100000</v>
      </c>
      <c r="K74" s="90"/>
      <c r="L74" s="91"/>
    </row>
    <row r="75" spans="1:12" ht="30" x14ac:dyDescent="0.2">
      <c r="A75" s="87"/>
      <c r="B75" s="93"/>
      <c r="C75" s="18" t="s">
        <v>26</v>
      </c>
      <c r="D75" s="89"/>
      <c r="E75" s="29">
        <f t="shared" si="18"/>
        <v>0</v>
      </c>
      <c r="F75" s="29">
        <v>0</v>
      </c>
      <c r="G75" s="29">
        <v>0</v>
      </c>
      <c r="H75" s="29">
        <v>0</v>
      </c>
      <c r="I75" s="29">
        <v>0</v>
      </c>
      <c r="J75" s="29">
        <v>0</v>
      </c>
      <c r="K75" s="90"/>
      <c r="L75" s="91"/>
    </row>
    <row r="76" spans="1:12" ht="15" customHeight="1" x14ac:dyDescent="0.2">
      <c r="A76" s="87" t="s">
        <v>186</v>
      </c>
      <c r="B76" s="88" t="s">
        <v>219</v>
      </c>
      <c r="C76" s="18" t="s">
        <v>2</v>
      </c>
      <c r="D76" s="89" t="s">
        <v>38</v>
      </c>
      <c r="E76" s="29">
        <f t="shared" ref="E76:E140" si="20">SUM(F76:J76)</f>
        <v>3091.19</v>
      </c>
      <c r="F76" s="29">
        <f t="shared" ref="F76:J76" si="21">SUM(F77:F80)</f>
        <v>0</v>
      </c>
      <c r="G76" s="29">
        <f t="shared" si="21"/>
        <v>3091.19</v>
      </c>
      <c r="H76" s="29">
        <f t="shared" si="21"/>
        <v>0</v>
      </c>
      <c r="I76" s="29">
        <f t="shared" si="21"/>
        <v>0</v>
      </c>
      <c r="J76" s="29">
        <f t="shared" si="21"/>
        <v>0</v>
      </c>
      <c r="K76" s="90"/>
      <c r="L76" s="91"/>
    </row>
    <row r="77" spans="1:12" ht="30" x14ac:dyDescent="0.2">
      <c r="A77" s="87"/>
      <c r="B77" s="92"/>
      <c r="C77" s="18" t="s">
        <v>1</v>
      </c>
      <c r="D77" s="89"/>
      <c r="E77" s="29">
        <f t="shared" si="20"/>
        <v>0</v>
      </c>
      <c r="F77" s="29">
        <v>0</v>
      </c>
      <c r="G77" s="29">
        <v>0</v>
      </c>
      <c r="H77" s="29">
        <v>0</v>
      </c>
      <c r="I77" s="29">
        <v>0</v>
      </c>
      <c r="J77" s="29">
        <v>0</v>
      </c>
      <c r="K77" s="90"/>
      <c r="L77" s="91"/>
    </row>
    <row r="78" spans="1:12" ht="30" x14ac:dyDescent="0.2">
      <c r="A78" s="87"/>
      <c r="B78" s="92"/>
      <c r="C78" s="18" t="s">
        <v>7</v>
      </c>
      <c r="D78" s="89"/>
      <c r="E78" s="29">
        <f t="shared" si="20"/>
        <v>1999.99</v>
      </c>
      <c r="F78" s="29">
        <v>0</v>
      </c>
      <c r="G78" s="29">
        <v>1999.99</v>
      </c>
      <c r="H78" s="29">
        <v>0</v>
      </c>
      <c r="I78" s="29">
        <v>0</v>
      </c>
      <c r="J78" s="29">
        <v>0</v>
      </c>
      <c r="K78" s="90"/>
      <c r="L78" s="91"/>
    </row>
    <row r="79" spans="1:12" ht="45" x14ac:dyDescent="0.2">
      <c r="A79" s="87"/>
      <c r="B79" s="92"/>
      <c r="C79" s="18" t="s">
        <v>16</v>
      </c>
      <c r="D79" s="89"/>
      <c r="E79" s="29">
        <f t="shared" si="20"/>
        <v>1091.2</v>
      </c>
      <c r="F79" s="29">
        <v>0</v>
      </c>
      <c r="G79" s="29">
        <v>1091.2</v>
      </c>
      <c r="H79" s="29">
        <v>0</v>
      </c>
      <c r="I79" s="29">
        <v>0</v>
      </c>
      <c r="J79" s="29">
        <v>0</v>
      </c>
      <c r="K79" s="90"/>
      <c r="L79" s="91"/>
    </row>
    <row r="80" spans="1:12" ht="30" x14ac:dyDescent="0.2">
      <c r="A80" s="87"/>
      <c r="B80" s="93"/>
      <c r="C80" s="18" t="s">
        <v>26</v>
      </c>
      <c r="D80" s="89"/>
      <c r="E80" s="29">
        <f t="shared" si="20"/>
        <v>0</v>
      </c>
      <c r="F80" s="29">
        <v>0</v>
      </c>
      <c r="G80" s="29">
        <v>0</v>
      </c>
      <c r="H80" s="29">
        <v>0</v>
      </c>
      <c r="I80" s="29">
        <v>0</v>
      </c>
      <c r="J80" s="29">
        <v>0</v>
      </c>
      <c r="K80" s="90"/>
      <c r="L80" s="91"/>
    </row>
    <row r="81" spans="1:12" ht="15" customHeight="1" x14ac:dyDescent="0.2">
      <c r="A81" s="87" t="s">
        <v>187</v>
      </c>
      <c r="B81" s="88" t="s">
        <v>219</v>
      </c>
      <c r="C81" s="18" t="s">
        <v>2</v>
      </c>
      <c r="D81" s="89" t="s">
        <v>38</v>
      </c>
      <c r="E81" s="29">
        <f t="shared" ref="E81:E85" si="22">SUM(F81:J81)</f>
        <v>3091.19</v>
      </c>
      <c r="F81" s="29">
        <f t="shared" ref="F81:J81" si="23">SUM(F82:F85)</f>
        <v>0</v>
      </c>
      <c r="G81" s="29">
        <f t="shared" si="23"/>
        <v>3091.19</v>
      </c>
      <c r="H81" s="29">
        <f t="shared" si="23"/>
        <v>0</v>
      </c>
      <c r="I81" s="29">
        <f t="shared" si="23"/>
        <v>0</v>
      </c>
      <c r="J81" s="29">
        <f t="shared" si="23"/>
        <v>0</v>
      </c>
      <c r="K81" s="90"/>
      <c r="L81" s="91"/>
    </row>
    <row r="82" spans="1:12" ht="30" x14ac:dyDescent="0.2">
      <c r="A82" s="87"/>
      <c r="B82" s="92"/>
      <c r="C82" s="18" t="s">
        <v>1</v>
      </c>
      <c r="D82" s="89"/>
      <c r="E82" s="29">
        <f t="shared" si="22"/>
        <v>0</v>
      </c>
      <c r="F82" s="29">
        <v>0</v>
      </c>
      <c r="G82" s="29">
        <v>0</v>
      </c>
      <c r="H82" s="29">
        <v>0</v>
      </c>
      <c r="I82" s="29">
        <v>0</v>
      </c>
      <c r="J82" s="29">
        <v>0</v>
      </c>
      <c r="K82" s="90"/>
      <c r="L82" s="91"/>
    </row>
    <row r="83" spans="1:12" ht="30" x14ac:dyDescent="0.2">
      <c r="A83" s="87"/>
      <c r="B83" s="92"/>
      <c r="C83" s="18" t="s">
        <v>7</v>
      </c>
      <c r="D83" s="89"/>
      <c r="E83" s="29">
        <f t="shared" si="22"/>
        <v>1999.99</v>
      </c>
      <c r="F83" s="29">
        <v>0</v>
      </c>
      <c r="G83" s="29">
        <v>1999.99</v>
      </c>
      <c r="H83" s="29">
        <v>0</v>
      </c>
      <c r="I83" s="29">
        <v>0</v>
      </c>
      <c r="J83" s="29">
        <v>0</v>
      </c>
      <c r="K83" s="90"/>
      <c r="L83" s="91"/>
    </row>
    <row r="84" spans="1:12" ht="45" x14ac:dyDescent="0.2">
      <c r="A84" s="87"/>
      <c r="B84" s="92"/>
      <c r="C84" s="18" t="s">
        <v>16</v>
      </c>
      <c r="D84" s="89"/>
      <c r="E84" s="29">
        <f t="shared" si="22"/>
        <v>1091.2</v>
      </c>
      <c r="F84" s="29">
        <v>0</v>
      </c>
      <c r="G84" s="29">
        <v>1091.2</v>
      </c>
      <c r="H84" s="29">
        <v>0</v>
      </c>
      <c r="I84" s="29">
        <v>0</v>
      </c>
      <c r="J84" s="29">
        <v>0</v>
      </c>
      <c r="K84" s="90"/>
      <c r="L84" s="91"/>
    </row>
    <row r="85" spans="1:12" ht="30" x14ac:dyDescent="0.2">
      <c r="A85" s="87"/>
      <c r="B85" s="93"/>
      <c r="C85" s="18" t="s">
        <v>26</v>
      </c>
      <c r="D85" s="89"/>
      <c r="E85" s="29">
        <f t="shared" si="22"/>
        <v>0</v>
      </c>
      <c r="F85" s="29">
        <v>0</v>
      </c>
      <c r="G85" s="29">
        <v>0</v>
      </c>
      <c r="H85" s="29">
        <v>0</v>
      </c>
      <c r="I85" s="29">
        <v>0</v>
      </c>
      <c r="J85" s="29">
        <v>0</v>
      </c>
      <c r="K85" s="90"/>
      <c r="L85" s="91"/>
    </row>
    <row r="86" spans="1:12" ht="15" customHeight="1" x14ac:dyDescent="0.2">
      <c r="A86" s="87" t="s">
        <v>234</v>
      </c>
      <c r="B86" s="88" t="s">
        <v>471</v>
      </c>
      <c r="C86" s="18" t="s">
        <v>2</v>
      </c>
      <c r="D86" s="89" t="s">
        <v>38</v>
      </c>
      <c r="E86" s="29">
        <f t="shared" ref="E86:E100" si="24">SUM(F86:J86)</f>
        <v>396.5</v>
      </c>
      <c r="F86" s="29">
        <f t="shared" ref="F86:J86" si="25">SUM(F87:F90)</f>
        <v>0</v>
      </c>
      <c r="G86" s="29">
        <f t="shared" si="25"/>
        <v>0</v>
      </c>
      <c r="H86" s="29">
        <f t="shared" si="25"/>
        <v>396.5</v>
      </c>
      <c r="I86" s="29">
        <f t="shared" si="25"/>
        <v>0</v>
      </c>
      <c r="J86" s="29">
        <f t="shared" si="25"/>
        <v>0</v>
      </c>
      <c r="K86" s="90"/>
      <c r="L86" s="91"/>
    </row>
    <row r="87" spans="1:12" ht="30" x14ac:dyDescent="0.2">
      <c r="A87" s="87"/>
      <c r="B87" s="92"/>
      <c r="C87" s="18" t="s">
        <v>1</v>
      </c>
      <c r="D87" s="89"/>
      <c r="E87" s="29">
        <f t="shared" si="24"/>
        <v>0</v>
      </c>
      <c r="F87" s="29">
        <v>0</v>
      </c>
      <c r="G87" s="29">
        <v>0</v>
      </c>
      <c r="H87" s="29">
        <v>0</v>
      </c>
      <c r="I87" s="29">
        <v>0</v>
      </c>
      <c r="J87" s="29">
        <v>0</v>
      </c>
      <c r="K87" s="90"/>
      <c r="L87" s="91"/>
    </row>
    <row r="88" spans="1:12" ht="30" x14ac:dyDescent="0.2">
      <c r="A88" s="87"/>
      <c r="B88" s="92"/>
      <c r="C88" s="18" t="s">
        <v>7</v>
      </c>
      <c r="D88" s="89"/>
      <c r="E88" s="29">
        <f t="shared" si="24"/>
        <v>0</v>
      </c>
      <c r="F88" s="29">
        <v>0</v>
      </c>
      <c r="G88" s="29">
        <v>0</v>
      </c>
      <c r="H88" s="29">
        <v>0</v>
      </c>
      <c r="I88" s="29">
        <v>0</v>
      </c>
      <c r="J88" s="29">
        <v>0</v>
      </c>
      <c r="K88" s="90"/>
      <c r="L88" s="91"/>
    </row>
    <row r="89" spans="1:12" ht="45" x14ac:dyDescent="0.2">
      <c r="A89" s="87"/>
      <c r="B89" s="92"/>
      <c r="C89" s="18" t="s">
        <v>16</v>
      </c>
      <c r="D89" s="89"/>
      <c r="E89" s="29">
        <f t="shared" si="24"/>
        <v>396.5</v>
      </c>
      <c r="F89" s="29">
        <v>0</v>
      </c>
      <c r="G89" s="29">
        <v>0</v>
      </c>
      <c r="H89" s="29">
        <v>396.5</v>
      </c>
      <c r="I89" s="29">
        <v>0</v>
      </c>
      <c r="J89" s="29">
        <v>0</v>
      </c>
      <c r="K89" s="90"/>
      <c r="L89" s="91"/>
    </row>
    <row r="90" spans="1:12" ht="30" x14ac:dyDescent="0.2">
      <c r="A90" s="87"/>
      <c r="B90" s="93"/>
      <c r="C90" s="18" t="s">
        <v>26</v>
      </c>
      <c r="D90" s="89"/>
      <c r="E90" s="29">
        <f t="shared" si="24"/>
        <v>0</v>
      </c>
      <c r="F90" s="29">
        <v>0</v>
      </c>
      <c r="G90" s="29">
        <v>0</v>
      </c>
      <c r="H90" s="29">
        <v>0</v>
      </c>
      <c r="I90" s="29">
        <v>0</v>
      </c>
      <c r="J90" s="29">
        <v>0</v>
      </c>
      <c r="K90" s="90"/>
      <c r="L90" s="91"/>
    </row>
    <row r="91" spans="1:12" ht="15" customHeight="1" x14ac:dyDescent="0.2">
      <c r="A91" s="87" t="s">
        <v>242</v>
      </c>
      <c r="B91" s="88" t="s">
        <v>377</v>
      </c>
      <c r="C91" s="18" t="s">
        <v>2</v>
      </c>
      <c r="D91" s="89" t="s">
        <v>38</v>
      </c>
      <c r="E91" s="29">
        <f t="shared" ref="E91:E95" si="26">SUM(F91:J91)</f>
        <v>0</v>
      </c>
      <c r="F91" s="29">
        <f t="shared" ref="F91:J91" si="27">SUM(F92:F95)</f>
        <v>0</v>
      </c>
      <c r="G91" s="29">
        <f t="shared" si="27"/>
        <v>0</v>
      </c>
      <c r="H91" s="29">
        <f t="shared" si="27"/>
        <v>0</v>
      </c>
      <c r="I91" s="29">
        <f t="shared" si="27"/>
        <v>0</v>
      </c>
      <c r="J91" s="29">
        <f t="shared" si="27"/>
        <v>0</v>
      </c>
      <c r="K91" s="90"/>
      <c r="L91" s="91"/>
    </row>
    <row r="92" spans="1:12" ht="30" x14ac:dyDescent="0.2">
      <c r="A92" s="87"/>
      <c r="B92" s="92"/>
      <c r="C92" s="18" t="s">
        <v>1</v>
      </c>
      <c r="D92" s="89"/>
      <c r="E92" s="29">
        <f t="shared" si="26"/>
        <v>0</v>
      </c>
      <c r="F92" s="29">
        <v>0</v>
      </c>
      <c r="G92" s="29">
        <v>0</v>
      </c>
      <c r="H92" s="29">
        <v>0</v>
      </c>
      <c r="I92" s="29">
        <v>0</v>
      </c>
      <c r="J92" s="29">
        <v>0</v>
      </c>
      <c r="K92" s="90"/>
      <c r="L92" s="91"/>
    </row>
    <row r="93" spans="1:12" ht="30" x14ac:dyDescent="0.2">
      <c r="A93" s="87"/>
      <c r="B93" s="92"/>
      <c r="C93" s="18" t="s">
        <v>7</v>
      </c>
      <c r="D93" s="89"/>
      <c r="E93" s="29">
        <f t="shared" si="26"/>
        <v>0</v>
      </c>
      <c r="F93" s="29">
        <v>0</v>
      </c>
      <c r="G93" s="29">
        <v>0</v>
      </c>
      <c r="H93" s="29">
        <v>0</v>
      </c>
      <c r="I93" s="29">
        <v>0</v>
      </c>
      <c r="J93" s="29">
        <v>0</v>
      </c>
      <c r="K93" s="90"/>
      <c r="L93" s="91"/>
    </row>
    <row r="94" spans="1:12" ht="45" x14ac:dyDescent="0.2">
      <c r="A94" s="87"/>
      <c r="B94" s="92"/>
      <c r="C94" s="18" t="s">
        <v>16</v>
      </c>
      <c r="D94" s="89"/>
      <c r="E94" s="29">
        <f t="shared" si="26"/>
        <v>0</v>
      </c>
      <c r="F94" s="29">
        <v>0</v>
      </c>
      <c r="G94" s="29">
        <v>0</v>
      </c>
      <c r="H94" s="29">
        <v>0</v>
      </c>
      <c r="I94" s="29">
        <v>0</v>
      </c>
      <c r="J94" s="29">
        <v>0</v>
      </c>
      <c r="K94" s="90"/>
      <c r="L94" s="91"/>
    </row>
    <row r="95" spans="1:12" ht="30" x14ac:dyDescent="0.2">
      <c r="A95" s="87"/>
      <c r="B95" s="93"/>
      <c r="C95" s="18" t="s">
        <v>26</v>
      </c>
      <c r="D95" s="89"/>
      <c r="E95" s="29">
        <f t="shared" si="26"/>
        <v>0</v>
      </c>
      <c r="F95" s="29">
        <v>0</v>
      </c>
      <c r="G95" s="29">
        <v>0</v>
      </c>
      <c r="H95" s="29">
        <v>0</v>
      </c>
      <c r="I95" s="29">
        <v>0</v>
      </c>
      <c r="J95" s="29">
        <v>0</v>
      </c>
      <c r="K95" s="90"/>
      <c r="L95" s="91"/>
    </row>
    <row r="96" spans="1:12" ht="15" customHeight="1" x14ac:dyDescent="0.2">
      <c r="A96" s="87" t="s">
        <v>332</v>
      </c>
      <c r="B96" s="88" t="s">
        <v>331</v>
      </c>
      <c r="C96" s="18" t="s">
        <v>2</v>
      </c>
      <c r="D96" s="89" t="s">
        <v>38</v>
      </c>
      <c r="E96" s="29">
        <f t="shared" si="24"/>
        <v>2400</v>
      </c>
      <c r="F96" s="29">
        <f t="shared" ref="F96:J96" si="28">SUM(F97:F100)</f>
        <v>0</v>
      </c>
      <c r="G96" s="29">
        <f t="shared" si="28"/>
        <v>2400</v>
      </c>
      <c r="H96" s="29">
        <f t="shared" si="28"/>
        <v>0</v>
      </c>
      <c r="I96" s="29">
        <f t="shared" si="28"/>
        <v>0</v>
      </c>
      <c r="J96" s="29">
        <f t="shared" si="28"/>
        <v>0</v>
      </c>
      <c r="K96" s="90"/>
      <c r="L96" s="91"/>
    </row>
    <row r="97" spans="1:12" ht="30" x14ac:dyDescent="0.2">
      <c r="A97" s="87"/>
      <c r="B97" s="92"/>
      <c r="C97" s="18" t="s">
        <v>1</v>
      </c>
      <c r="D97" s="89"/>
      <c r="E97" s="29">
        <f t="shared" si="24"/>
        <v>0</v>
      </c>
      <c r="F97" s="29">
        <v>0</v>
      </c>
      <c r="G97" s="29">
        <v>0</v>
      </c>
      <c r="H97" s="29">
        <v>0</v>
      </c>
      <c r="I97" s="29">
        <v>0</v>
      </c>
      <c r="J97" s="29">
        <v>0</v>
      </c>
      <c r="K97" s="90"/>
      <c r="L97" s="91"/>
    </row>
    <row r="98" spans="1:12" ht="30" x14ac:dyDescent="0.2">
      <c r="A98" s="87"/>
      <c r="B98" s="92"/>
      <c r="C98" s="18" t="s">
        <v>7</v>
      </c>
      <c r="D98" s="89"/>
      <c r="E98" s="29">
        <f t="shared" si="24"/>
        <v>1552.8</v>
      </c>
      <c r="F98" s="29">
        <v>0</v>
      </c>
      <c r="G98" s="29">
        <v>1552.8</v>
      </c>
      <c r="H98" s="29">
        <v>0</v>
      </c>
      <c r="I98" s="29">
        <v>0</v>
      </c>
      <c r="J98" s="29">
        <v>0</v>
      </c>
      <c r="K98" s="90"/>
      <c r="L98" s="91"/>
    </row>
    <row r="99" spans="1:12" ht="45" x14ac:dyDescent="0.2">
      <c r="A99" s="87"/>
      <c r="B99" s="92"/>
      <c r="C99" s="18" t="s">
        <v>16</v>
      </c>
      <c r="D99" s="89"/>
      <c r="E99" s="29">
        <f t="shared" si="24"/>
        <v>847.2</v>
      </c>
      <c r="F99" s="29">
        <v>0</v>
      </c>
      <c r="G99" s="29">
        <v>847.2</v>
      </c>
      <c r="H99" s="29">
        <v>0</v>
      </c>
      <c r="I99" s="29">
        <v>0</v>
      </c>
      <c r="J99" s="29">
        <v>0</v>
      </c>
      <c r="K99" s="90"/>
      <c r="L99" s="91"/>
    </row>
    <row r="100" spans="1:12" ht="30" x14ac:dyDescent="0.2">
      <c r="A100" s="87"/>
      <c r="B100" s="93"/>
      <c r="C100" s="18" t="s">
        <v>26</v>
      </c>
      <c r="D100" s="89"/>
      <c r="E100" s="29">
        <f t="shared" si="24"/>
        <v>0</v>
      </c>
      <c r="F100" s="29">
        <v>0</v>
      </c>
      <c r="G100" s="29">
        <v>0</v>
      </c>
      <c r="H100" s="29">
        <v>0</v>
      </c>
      <c r="I100" s="29">
        <v>0</v>
      </c>
      <c r="J100" s="29">
        <v>0</v>
      </c>
      <c r="K100" s="90"/>
      <c r="L100" s="91"/>
    </row>
    <row r="101" spans="1:12" ht="15" customHeight="1" x14ac:dyDescent="0.2">
      <c r="A101" s="87" t="s">
        <v>333</v>
      </c>
      <c r="B101" s="88" t="s">
        <v>334</v>
      </c>
      <c r="C101" s="18" t="s">
        <v>2</v>
      </c>
      <c r="D101" s="89" t="s">
        <v>38</v>
      </c>
      <c r="E101" s="29">
        <f t="shared" ref="E101:E105" si="29">SUM(F101:J101)</f>
        <v>60000</v>
      </c>
      <c r="F101" s="29">
        <f t="shared" ref="F101:J101" si="30">SUM(F102:F105)</f>
        <v>0</v>
      </c>
      <c r="G101" s="29">
        <f t="shared" si="30"/>
        <v>60000</v>
      </c>
      <c r="H101" s="29">
        <f t="shared" si="30"/>
        <v>0</v>
      </c>
      <c r="I101" s="29">
        <f t="shared" si="30"/>
        <v>0</v>
      </c>
      <c r="J101" s="29">
        <f t="shared" si="30"/>
        <v>0</v>
      </c>
      <c r="K101" s="90"/>
      <c r="L101" s="91"/>
    </row>
    <row r="102" spans="1:12" ht="30" x14ac:dyDescent="0.2">
      <c r="A102" s="87"/>
      <c r="B102" s="92"/>
      <c r="C102" s="18" t="s">
        <v>1</v>
      </c>
      <c r="D102" s="89"/>
      <c r="E102" s="29">
        <f t="shared" si="29"/>
        <v>0</v>
      </c>
      <c r="F102" s="29">
        <v>0</v>
      </c>
      <c r="G102" s="29">
        <v>0</v>
      </c>
      <c r="H102" s="29">
        <v>0</v>
      </c>
      <c r="I102" s="29">
        <v>0</v>
      </c>
      <c r="J102" s="29">
        <v>0</v>
      </c>
      <c r="K102" s="90"/>
      <c r="L102" s="91"/>
    </row>
    <row r="103" spans="1:12" ht="30" x14ac:dyDescent="0.2">
      <c r="A103" s="87"/>
      <c r="B103" s="92"/>
      <c r="C103" s="18" t="s">
        <v>7</v>
      </c>
      <c r="D103" s="89"/>
      <c r="E103" s="29">
        <f t="shared" si="29"/>
        <v>57000</v>
      </c>
      <c r="F103" s="29">
        <v>0</v>
      </c>
      <c r="G103" s="29">
        <v>57000</v>
      </c>
      <c r="H103" s="29">
        <v>0</v>
      </c>
      <c r="I103" s="29">
        <v>0</v>
      </c>
      <c r="J103" s="29">
        <v>0</v>
      </c>
      <c r="K103" s="90"/>
      <c r="L103" s="91"/>
    </row>
    <row r="104" spans="1:12" ht="45" x14ac:dyDescent="0.2">
      <c r="A104" s="87"/>
      <c r="B104" s="92"/>
      <c r="C104" s="18" t="s">
        <v>16</v>
      </c>
      <c r="D104" s="89"/>
      <c r="E104" s="29">
        <f t="shared" si="29"/>
        <v>3000</v>
      </c>
      <c r="F104" s="29">
        <v>0</v>
      </c>
      <c r="G104" s="29">
        <v>3000</v>
      </c>
      <c r="H104" s="29">
        <v>0</v>
      </c>
      <c r="I104" s="29">
        <v>0</v>
      </c>
      <c r="J104" s="29">
        <v>0</v>
      </c>
      <c r="K104" s="90"/>
      <c r="L104" s="91"/>
    </row>
    <row r="105" spans="1:12" ht="30" x14ac:dyDescent="0.2">
      <c r="A105" s="87"/>
      <c r="B105" s="93"/>
      <c r="C105" s="18" t="s">
        <v>26</v>
      </c>
      <c r="D105" s="89"/>
      <c r="E105" s="29">
        <f t="shared" si="29"/>
        <v>0</v>
      </c>
      <c r="F105" s="29">
        <v>0</v>
      </c>
      <c r="G105" s="29">
        <v>0</v>
      </c>
      <c r="H105" s="29">
        <v>0</v>
      </c>
      <c r="I105" s="29">
        <v>0</v>
      </c>
      <c r="J105" s="29">
        <v>0</v>
      </c>
      <c r="K105" s="90"/>
      <c r="L105" s="91"/>
    </row>
    <row r="106" spans="1:12" ht="15" customHeight="1" x14ac:dyDescent="0.2">
      <c r="A106" s="87" t="s">
        <v>370</v>
      </c>
      <c r="B106" s="88" t="s">
        <v>423</v>
      </c>
      <c r="C106" s="18" t="s">
        <v>2</v>
      </c>
      <c r="D106" s="89" t="s">
        <v>38</v>
      </c>
      <c r="E106" s="29">
        <f t="shared" ref="E106:E110" si="31">SUM(F106:J106)</f>
        <v>9782.27</v>
      </c>
      <c r="F106" s="29">
        <f t="shared" ref="F106:J106" si="32">SUM(F107:F110)</f>
        <v>0</v>
      </c>
      <c r="G106" s="29">
        <f t="shared" si="32"/>
        <v>0</v>
      </c>
      <c r="H106" s="29">
        <f t="shared" si="32"/>
        <v>0</v>
      </c>
      <c r="I106" s="29">
        <f t="shared" si="32"/>
        <v>9782.27</v>
      </c>
      <c r="J106" s="29">
        <f t="shared" si="32"/>
        <v>0</v>
      </c>
      <c r="K106" s="90"/>
      <c r="L106" s="91"/>
    </row>
    <row r="107" spans="1:12" ht="30" x14ac:dyDescent="0.2">
      <c r="A107" s="87"/>
      <c r="B107" s="92"/>
      <c r="C107" s="18" t="s">
        <v>1</v>
      </c>
      <c r="D107" s="89"/>
      <c r="E107" s="29">
        <f t="shared" si="31"/>
        <v>0</v>
      </c>
      <c r="F107" s="29">
        <v>0</v>
      </c>
      <c r="G107" s="29">
        <v>0</v>
      </c>
      <c r="H107" s="29">
        <v>0</v>
      </c>
      <c r="I107" s="29">
        <v>0</v>
      </c>
      <c r="J107" s="29">
        <v>0</v>
      </c>
      <c r="K107" s="90"/>
      <c r="L107" s="91"/>
    </row>
    <row r="108" spans="1:12" ht="30" x14ac:dyDescent="0.2">
      <c r="A108" s="87"/>
      <c r="B108" s="92"/>
      <c r="C108" s="18" t="s">
        <v>7</v>
      </c>
      <c r="D108" s="89"/>
      <c r="E108" s="29">
        <f t="shared" si="31"/>
        <v>2934.67</v>
      </c>
      <c r="F108" s="29">
        <v>0</v>
      </c>
      <c r="G108" s="29">
        <v>0</v>
      </c>
      <c r="H108" s="29">
        <v>0</v>
      </c>
      <c r="I108" s="29">
        <v>2934.67</v>
      </c>
      <c r="J108" s="29">
        <v>0</v>
      </c>
      <c r="K108" s="90"/>
      <c r="L108" s="91"/>
    </row>
    <row r="109" spans="1:12" ht="45" x14ac:dyDescent="0.2">
      <c r="A109" s="87"/>
      <c r="B109" s="92"/>
      <c r="C109" s="18" t="s">
        <v>16</v>
      </c>
      <c r="D109" s="89"/>
      <c r="E109" s="29">
        <f t="shared" si="31"/>
        <v>6847.6</v>
      </c>
      <c r="F109" s="29">
        <v>0</v>
      </c>
      <c r="G109" s="29">
        <v>0</v>
      </c>
      <c r="H109" s="29">
        <v>0</v>
      </c>
      <c r="I109" s="29">
        <v>6847.6</v>
      </c>
      <c r="J109" s="29">
        <v>0</v>
      </c>
      <c r="K109" s="90"/>
      <c r="L109" s="91"/>
    </row>
    <row r="110" spans="1:12" ht="30" x14ac:dyDescent="0.2">
      <c r="A110" s="87"/>
      <c r="B110" s="93"/>
      <c r="C110" s="18" t="s">
        <v>26</v>
      </c>
      <c r="D110" s="89"/>
      <c r="E110" s="29">
        <f t="shared" si="31"/>
        <v>0</v>
      </c>
      <c r="F110" s="29">
        <v>0</v>
      </c>
      <c r="G110" s="29">
        <v>0</v>
      </c>
      <c r="H110" s="29">
        <v>0</v>
      </c>
      <c r="I110" s="29">
        <v>0</v>
      </c>
      <c r="J110" s="29">
        <v>0</v>
      </c>
      <c r="K110" s="90"/>
      <c r="L110" s="91"/>
    </row>
    <row r="111" spans="1:12" ht="15" customHeight="1" x14ac:dyDescent="0.2">
      <c r="A111" s="87" t="s">
        <v>371</v>
      </c>
      <c r="B111" s="88" t="s">
        <v>378</v>
      </c>
      <c r="C111" s="18" t="s">
        <v>2</v>
      </c>
      <c r="D111" s="89" t="s">
        <v>38</v>
      </c>
      <c r="E111" s="29">
        <f t="shared" ref="E111:E115" si="33">SUM(F111:J111)</f>
        <v>0</v>
      </c>
      <c r="F111" s="29">
        <f t="shared" ref="F111:J111" si="34">SUM(F112:F115)</f>
        <v>0</v>
      </c>
      <c r="G111" s="29">
        <f t="shared" si="34"/>
        <v>0</v>
      </c>
      <c r="H111" s="29">
        <f t="shared" si="34"/>
        <v>0</v>
      </c>
      <c r="I111" s="29">
        <f t="shared" si="34"/>
        <v>0</v>
      </c>
      <c r="J111" s="29">
        <f t="shared" si="34"/>
        <v>0</v>
      </c>
      <c r="K111" s="90"/>
      <c r="L111" s="91"/>
    </row>
    <row r="112" spans="1:12" ht="30" x14ac:dyDescent="0.2">
      <c r="A112" s="87"/>
      <c r="B112" s="92"/>
      <c r="C112" s="18" t="s">
        <v>1</v>
      </c>
      <c r="D112" s="89"/>
      <c r="E112" s="29">
        <f t="shared" si="33"/>
        <v>0</v>
      </c>
      <c r="F112" s="29">
        <v>0</v>
      </c>
      <c r="G112" s="29">
        <v>0</v>
      </c>
      <c r="H112" s="29">
        <v>0</v>
      </c>
      <c r="I112" s="29">
        <v>0</v>
      </c>
      <c r="J112" s="29">
        <v>0</v>
      </c>
      <c r="K112" s="90"/>
      <c r="L112" s="91"/>
    </row>
    <row r="113" spans="1:12" ht="30" x14ac:dyDescent="0.2">
      <c r="A113" s="87"/>
      <c r="B113" s="92"/>
      <c r="C113" s="18" t="s">
        <v>7</v>
      </c>
      <c r="D113" s="89"/>
      <c r="E113" s="29">
        <f t="shared" si="33"/>
        <v>0</v>
      </c>
      <c r="F113" s="29">
        <v>0</v>
      </c>
      <c r="G113" s="29">
        <v>0</v>
      </c>
      <c r="H113" s="29">
        <v>0</v>
      </c>
      <c r="I113" s="29">
        <v>0</v>
      </c>
      <c r="J113" s="29">
        <v>0</v>
      </c>
      <c r="K113" s="90"/>
      <c r="L113" s="91"/>
    </row>
    <row r="114" spans="1:12" ht="45" x14ac:dyDescent="0.2">
      <c r="A114" s="87"/>
      <c r="B114" s="92"/>
      <c r="C114" s="18" t="s">
        <v>16</v>
      </c>
      <c r="D114" s="89"/>
      <c r="E114" s="29">
        <f t="shared" si="33"/>
        <v>0</v>
      </c>
      <c r="F114" s="29">
        <v>0</v>
      </c>
      <c r="G114" s="29">
        <v>0</v>
      </c>
      <c r="H114" s="29">
        <v>0</v>
      </c>
      <c r="I114" s="29">
        <v>0</v>
      </c>
      <c r="J114" s="29">
        <v>0</v>
      </c>
      <c r="K114" s="90"/>
      <c r="L114" s="91"/>
    </row>
    <row r="115" spans="1:12" ht="30" x14ac:dyDescent="0.2">
      <c r="A115" s="87"/>
      <c r="B115" s="93"/>
      <c r="C115" s="18" t="s">
        <v>26</v>
      </c>
      <c r="D115" s="89"/>
      <c r="E115" s="29">
        <f t="shared" si="33"/>
        <v>0</v>
      </c>
      <c r="F115" s="29">
        <v>0</v>
      </c>
      <c r="G115" s="29">
        <v>0</v>
      </c>
      <c r="H115" s="29">
        <v>0</v>
      </c>
      <c r="I115" s="29">
        <v>0</v>
      </c>
      <c r="J115" s="29">
        <v>0</v>
      </c>
      <c r="K115" s="90"/>
      <c r="L115" s="91"/>
    </row>
    <row r="116" spans="1:12" ht="15" customHeight="1" x14ac:dyDescent="0.2">
      <c r="A116" s="87" t="s">
        <v>382</v>
      </c>
      <c r="B116" s="88" t="s">
        <v>379</v>
      </c>
      <c r="C116" s="18" t="s">
        <v>2</v>
      </c>
      <c r="D116" s="89" t="s">
        <v>38</v>
      </c>
      <c r="E116" s="29">
        <f t="shared" ref="E116:E120" si="35">SUM(F116:J116)</f>
        <v>15387.68</v>
      </c>
      <c r="F116" s="29">
        <f t="shared" ref="F116:J116" si="36">SUM(F117:F120)</f>
        <v>0</v>
      </c>
      <c r="G116" s="29">
        <f t="shared" si="36"/>
        <v>0</v>
      </c>
      <c r="H116" s="29">
        <f t="shared" si="36"/>
        <v>15387.68</v>
      </c>
      <c r="I116" s="29">
        <f t="shared" si="36"/>
        <v>0</v>
      </c>
      <c r="J116" s="29">
        <f t="shared" si="36"/>
        <v>0</v>
      </c>
      <c r="K116" s="90"/>
      <c r="L116" s="91"/>
    </row>
    <row r="117" spans="1:12" ht="30" x14ac:dyDescent="0.2">
      <c r="A117" s="87"/>
      <c r="B117" s="92"/>
      <c r="C117" s="18" t="s">
        <v>1</v>
      </c>
      <c r="D117" s="89"/>
      <c r="E117" s="29">
        <f t="shared" si="35"/>
        <v>0</v>
      </c>
      <c r="F117" s="29">
        <v>0</v>
      </c>
      <c r="G117" s="29">
        <v>0</v>
      </c>
      <c r="H117" s="29">
        <v>0</v>
      </c>
      <c r="I117" s="29">
        <v>0</v>
      </c>
      <c r="J117" s="29">
        <v>0</v>
      </c>
      <c r="K117" s="90"/>
      <c r="L117" s="91"/>
    </row>
    <row r="118" spans="1:12" ht="30" x14ac:dyDescent="0.2">
      <c r="A118" s="87"/>
      <c r="B118" s="92"/>
      <c r="C118" s="18" t="s">
        <v>7</v>
      </c>
      <c r="D118" s="89"/>
      <c r="E118" s="29">
        <f t="shared" si="35"/>
        <v>4616.3</v>
      </c>
      <c r="F118" s="29">
        <v>0</v>
      </c>
      <c r="G118" s="29">
        <v>0</v>
      </c>
      <c r="H118" s="29">
        <v>4616.3</v>
      </c>
      <c r="I118" s="29">
        <v>0</v>
      </c>
      <c r="J118" s="29">
        <v>0</v>
      </c>
      <c r="K118" s="90"/>
      <c r="L118" s="91"/>
    </row>
    <row r="119" spans="1:12" ht="45" x14ac:dyDescent="0.2">
      <c r="A119" s="87"/>
      <c r="B119" s="92"/>
      <c r="C119" s="18" t="s">
        <v>16</v>
      </c>
      <c r="D119" s="89"/>
      <c r="E119" s="29">
        <f t="shared" si="35"/>
        <v>10771.38</v>
      </c>
      <c r="F119" s="29">
        <v>0</v>
      </c>
      <c r="G119" s="29">
        <v>0</v>
      </c>
      <c r="H119" s="29">
        <v>10771.38</v>
      </c>
      <c r="I119" s="29">
        <v>0</v>
      </c>
      <c r="J119" s="29">
        <v>0</v>
      </c>
      <c r="K119" s="90"/>
      <c r="L119" s="91"/>
    </row>
    <row r="120" spans="1:12" ht="30" x14ac:dyDescent="0.2">
      <c r="A120" s="87"/>
      <c r="B120" s="93"/>
      <c r="C120" s="18" t="s">
        <v>26</v>
      </c>
      <c r="D120" s="89"/>
      <c r="E120" s="29">
        <f t="shared" si="35"/>
        <v>0</v>
      </c>
      <c r="F120" s="29">
        <v>0</v>
      </c>
      <c r="G120" s="29">
        <v>0</v>
      </c>
      <c r="H120" s="29">
        <v>0</v>
      </c>
      <c r="I120" s="29">
        <v>0</v>
      </c>
      <c r="J120" s="29">
        <v>0</v>
      </c>
      <c r="K120" s="90"/>
      <c r="L120" s="91"/>
    </row>
    <row r="121" spans="1:12" ht="15" customHeight="1" x14ac:dyDescent="0.2">
      <c r="A121" s="87" t="s">
        <v>456</v>
      </c>
      <c r="B121" s="88" t="s">
        <v>433</v>
      </c>
      <c r="C121" s="18" t="s">
        <v>2</v>
      </c>
      <c r="D121" s="89" t="s">
        <v>38</v>
      </c>
      <c r="E121" s="29">
        <f t="shared" ref="E121:E125" si="37">SUM(F121:J121)</f>
        <v>10000</v>
      </c>
      <c r="F121" s="29">
        <f t="shared" ref="F121:J121" si="38">SUM(F122:F125)</f>
        <v>0</v>
      </c>
      <c r="G121" s="29">
        <f t="shared" si="38"/>
        <v>0</v>
      </c>
      <c r="H121" s="29">
        <f t="shared" si="38"/>
        <v>10000</v>
      </c>
      <c r="I121" s="29">
        <f t="shared" si="38"/>
        <v>0</v>
      </c>
      <c r="J121" s="29">
        <f t="shared" si="38"/>
        <v>0</v>
      </c>
      <c r="K121" s="90"/>
      <c r="L121" s="91"/>
    </row>
    <row r="122" spans="1:12" ht="30" x14ac:dyDescent="0.2">
      <c r="A122" s="87"/>
      <c r="B122" s="92"/>
      <c r="C122" s="18" t="s">
        <v>1</v>
      </c>
      <c r="D122" s="89"/>
      <c r="E122" s="29">
        <f t="shared" si="37"/>
        <v>0</v>
      </c>
      <c r="F122" s="29">
        <v>0</v>
      </c>
      <c r="G122" s="29">
        <v>0</v>
      </c>
      <c r="H122" s="29">
        <v>0</v>
      </c>
      <c r="I122" s="29">
        <v>0</v>
      </c>
      <c r="J122" s="29">
        <v>0</v>
      </c>
      <c r="K122" s="90"/>
      <c r="L122" s="91"/>
    </row>
    <row r="123" spans="1:12" ht="30" x14ac:dyDescent="0.2">
      <c r="A123" s="87"/>
      <c r="B123" s="92"/>
      <c r="C123" s="18" t="s">
        <v>7</v>
      </c>
      <c r="D123" s="89"/>
      <c r="E123" s="29">
        <f t="shared" si="37"/>
        <v>0</v>
      </c>
      <c r="F123" s="29">
        <v>0</v>
      </c>
      <c r="G123" s="29">
        <v>0</v>
      </c>
      <c r="H123" s="29">
        <v>0</v>
      </c>
      <c r="I123" s="29">
        <v>0</v>
      </c>
      <c r="J123" s="29">
        <v>0</v>
      </c>
      <c r="K123" s="90"/>
      <c r="L123" s="91"/>
    </row>
    <row r="124" spans="1:12" ht="45" x14ac:dyDescent="0.2">
      <c r="A124" s="87"/>
      <c r="B124" s="92"/>
      <c r="C124" s="18" t="s">
        <v>16</v>
      </c>
      <c r="D124" s="89"/>
      <c r="E124" s="29">
        <f t="shared" si="37"/>
        <v>10000</v>
      </c>
      <c r="F124" s="29">
        <v>0</v>
      </c>
      <c r="G124" s="29">
        <v>0</v>
      </c>
      <c r="H124" s="29">
        <v>10000</v>
      </c>
      <c r="I124" s="29">
        <v>0</v>
      </c>
      <c r="J124" s="29">
        <v>0</v>
      </c>
      <c r="K124" s="90"/>
      <c r="L124" s="91"/>
    </row>
    <row r="125" spans="1:12" ht="30" x14ac:dyDescent="0.2">
      <c r="A125" s="87"/>
      <c r="B125" s="93"/>
      <c r="C125" s="18" t="s">
        <v>26</v>
      </c>
      <c r="D125" s="89"/>
      <c r="E125" s="29">
        <f t="shared" si="37"/>
        <v>0</v>
      </c>
      <c r="F125" s="29">
        <v>0</v>
      </c>
      <c r="G125" s="29">
        <v>0</v>
      </c>
      <c r="H125" s="29">
        <v>0</v>
      </c>
      <c r="I125" s="29">
        <v>0</v>
      </c>
      <c r="J125" s="29">
        <v>0</v>
      </c>
      <c r="K125" s="90"/>
      <c r="L125" s="91"/>
    </row>
    <row r="126" spans="1:12" ht="15" customHeight="1" x14ac:dyDescent="0.2">
      <c r="A126" s="87" t="s">
        <v>457</v>
      </c>
      <c r="B126" s="88" t="s">
        <v>498</v>
      </c>
      <c r="C126" s="18" t="s">
        <v>2</v>
      </c>
      <c r="D126" s="89" t="s">
        <v>38</v>
      </c>
      <c r="E126" s="29">
        <f t="shared" ref="E126:E130" si="39">SUM(F126:J126)</f>
        <v>1353.42</v>
      </c>
      <c r="F126" s="29">
        <f t="shared" ref="F126:J126" si="40">SUM(F127:F130)</f>
        <v>0</v>
      </c>
      <c r="G126" s="29">
        <f t="shared" si="40"/>
        <v>0</v>
      </c>
      <c r="H126" s="29">
        <f t="shared" si="40"/>
        <v>1353.42</v>
      </c>
      <c r="I126" s="29">
        <f t="shared" si="40"/>
        <v>0</v>
      </c>
      <c r="J126" s="29">
        <f t="shared" si="40"/>
        <v>0</v>
      </c>
      <c r="K126" s="90"/>
      <c r="L126" s="91"/>
    </row>
    <row r="127" spans="1:12" ht="30" x14ac:dyDescent="0.2">
      <c r="A127" s="87"/>
      <c r="B127" s="92"/>
      <c r="C127" s="18" t="s">
        <v>1</v>
      </c>
      <c r="D127" s="89"/>
      <c r="E127" s="29">
        <f t="shared" si="39"/>
        <v>0</v>
      </c>
      <c r="F127" s="29">
        <v>0</v>
      </c>
      <c r="G127" s="29">
        <v>0</v>
      </c>
      <c r="H127" s="29">
        <v>0</v>
      </c>
      <c r="I127" s="29">
        <v>0</v>
      </c>
      <c r="J127" s="29">
        <v>0</v>
      </c>
      <c r="K127" s="90"/>
      <c r="L127" s="91"/>
    </row>
    <row r="128" spans="1:12" ht="30" x14ac:dyDescent="0.2">
      <c r="A128" s="87"/>
      <c r="B128" s="92"/>
      <c r="C128" s="18" t="s">
        <v>7</v>
      </c>
      <c r="D128" s="89"/>
      <c r="E128" s="29">
        <f t="shared" si="39"/>
        <v>0</v>
      </c>
      <c r="F128" s="29">
        <v>0</v>
      </c>
      <c r="G128" s="29">
        <v>0</v>
      </c>
      <c r="H128" s="29">
        <v>0</v>
      </c>
      <c r="I128" s="29">
        <v>0</v>
      </c>
      <c r="J128" s="29">
        <v>0</v>
      </c>
      <c r="K128" s="90"/>
      <c r="L128" s="91"/>
    </row>
    <row r="129" spans="1:12" ht="45" x14ac:dyDescent="0.2">
      <c r="A129" s="87"/>
      <c r="B129" s="92"/>
      <c r="C129" s="18" t="s">
        <v>16</v>
      </c>
      <c r="D129" s="89"/>
      <c r="E129" s="29">
        <f t="shared" si="39"/>
        <v>1353.42</v>
      </c>
      <c r="F129" s="29">
        <v>0</v>
      </c>
      <c r="G129" s="29">
        <v>0</v>
      </c>
      <c r="H129" s="29">
        <v>1353.42</v>
      </c>
      <c r="I129" s="29">
        <v>0</v>
      </c>
      <c r="J129" s="29">
        <v>0</v>
      </c>
      <c r="K129" s="90"/>
      <c r="L129" s="91"/>
    </row>
    <row r="130" spans="1:12" ht="30" x14ac:dyDescent="0.2">
      <c r="A130" s="87"/>
      <c r="B130" s="93"/>
      <c r="C130" s="18" t="s">
        <v>26</v>
      </c>
      <c r="D130" s="89"/>
      <c r="E130" s="29">
        <f t="shared" si="39"/>
        <v>0</v>
      </c>
      <c r="F130" s="29">
        <v>0</v>
      </c>
      <c r="G130" s="29">
        <v>0</v>
      </c>
      <c r="H130" s="29">
        <v>0</v>
      </c>
      <c r="I130" s="29">
        <v>0</v>
      </c>
      <c r="J130" s="29">
        <v>0</v>
      </c>
      <c r="K130" s="90"/>
      <c r="L130" s="91"/>
    </row>
    <row r="131" spans="1:12" ht="15" customHeight="1" x14ac:dyDescent="0.2">
      <c r="A131" s="87" t="s">
        <v>457</v>
      </c>
      <c r="B131" s="88" t="s">
        <v>524</v>
      </c>
      <c r="C131" s="18" t="s">
        <v>2</v>
      </c>
      <c r="D131" s="89" t="s">
        <v>38</v>
      </c>
      <c r="E131" s="29">
        <f t="shared" ref="E131:E135" si="41">SUM(F131:J131)</f>
        <v>43994.59</v>
      </c>
      <c r="F131" s="29">
        <f t="shared" ref="F131:J131" si="42">SUM(F132:F135)</f>
        <v>0</v>
      </c>
      <c r="G131" s="29">
        <f t="shared" si="42"/>
        <v>0</v>
      </c>
      <c r="H131" s="29">
        <f t="shared" si="42"/>
        <v>43994.59</v>
      </c>
      <c r="I131" s="29">
        <f t="shared" si="42"/>
        <v>0</v>
      </c>
      <c r="J131" s="29">
        <f t="shared" si="42"/>
        <v>0</v>
      </c>
      <c r="K131" s="90"/>
      <c r="L131" s="91"/>
    </row>
    <row r="132" spans="1:12" ht="30" x14ac:dyDescent="0.2">
      <c r="A132" s="87"/>
      <c r="B132" s="92"/>
      <c r="C132" s="18" t="s">
        <v>1</v>
      </c>
      <c r="D132" s="89"/>
      <c r="E132" s="29">
        <f t="shared" si="41"/>
        <v>0</v>
      </c>
      <c r="F132" s="29">
        <v>0</v>
      </c>
      <c r="G132" s="29">
        <v>0</v>
      </c>
      <c r="H132" s="29">
        <v>0</v>
      </c>
      <c r="I132" s="29">
        <v>0</v>
      </c>
      <c r="J132" s="29">
        <v>0</v>
      </c>
      <c r="K132" s="90"/>
      <c r="L132" s="91"/>
    </row>
    <row r="133" spans="1:12" ht="30" x14ac:dyDescent="0.2">
      <c r="A133" s="87"/>
      <c r="B133" s="92"/>
      <c r="C133" s="18" t="s">
        <v>7</v>
      </c>
      <c r="D133" s="89"/>
      <c r="E133" s="29">
        <f t="shared" si="41"/>
        <v>0</v>
      </c>
      <c r="F133" s="29">
        <v>0</v>
      </c>
      <c r="G133" s="29">
        <v>0</v>
      </c>
      <c r="H133" s="29">
        <v>0</v>
      </c>
      <c r="I133" s="29">
        <v>0</v>
      </c>
      <c r="J133" s="29">
        <v>0</v>
      </c>
      <c r="K133" s="90"/>
      <c r="L133" s="91"/>
    </row>
    <row r="134" spans="1:12" ht="45" x14ac:dyDescent="0.2">
      <c r="A134" s="87"/>
      <c r="B134" s="92"/>
      <c r="C134" s="18" t="s">
        <v>16</v>
      </c>
      <c r="D134" s="89"/>
      <c r="E134" s="29">
        <f t="shared" si="41"/>
        <v>43994.59</v>
      </c>
      <c r="F134" s="29">
        <v>0</v>
      </c>
      <c r="G134" s="29">
        <v>0</v>
      </c>
      <c r="H134" s="29">
        <v>43994.59</v>
      </c>
      <c r="I134" s="29">
        <v>0</v>
      </c>
      <c r="J134" s="29">
        <v>0</v>
      </c>
      <c r="K134" s="90"/>
      <c r="L134" s="91"/>
    </row>
    <row r="135" spans="1:12" ht="30" x14ac:dyDescent="0.2">
      <c r="A135" s="87"/>
      <c r="B135" s="93"/>
      <c r="C135" s="18" t="s">
        <v>26</v>
      </c>
      <c r="D135" s="89"/>
      <c r="E135" s="29">
        <f t="shared" si="41"/>
        <v>0</v>
      </c>
      <c r="F135" s="29">
        <v>0</v>
      </c>
      <c r="G135" s="29">
        <v>0</v>
      </c>
      <c r="H135" s="29">
        <v>0</v>
      </c>
      <c r="I135" s="29">
        <v>0</v>
      </c>
      <c r="J135" s="29">
        <v>0</v>
      </c>
      <c r="K135" s="90"/>
      <c r="L135" s="91"/>
    </row>
    <row r="136" spans="1:12" ht="15" customHeight="1" x14ac:dyDescent="0.2">
      <c r="A136" s="87" t="s">
        <v>458</v>
      </c>
      <c r="B136" s="88" t="s">
        <v>239</v>
      </c>
      <c r="C136" s="18" t="s">
        <v>2</v>
      </c>
      <c r="D136" s="89" t="s">
        <v>38</v>
      </c>
      <c r="E136" s="29">
        <f t="shared" si="20"/>
        <v>0</v>
      </c>
      <c r="F136" s="29">
        <f t="shared" ref="F136:J136" si="43">SUM(F137:F140)</f>
        <v>0</v>
      </c>
      <c r="G136" s="29">
        <f t="shared" si="43"/>
        <v>0</v>
      </c>
      <c r="H136" s="29">
        <f t="shared" si="43"/>
        <v>0</v>
      </c>
      <c r="I136" s="29">
        <f t="shared" si="43"/>
        <v>0</v>
      </c>
      <c r="J136" s="29">
        <f t="shared" si="43"/>
        <v>0</v>
      </c>
      <c r="K136" s="90"/>
      <c r="L136" s="91"/>
    </row>
    <row r="137" spans="1:12" ht="30" x14ac:dyDescent="0.2">
      <c r="A137" s="87"/>
      <c r="B137" s="92"/>
      <c r="C137" s="18" t="s">
        <v>1</v>
      </c>
      <c r="D137" s="89"/>
      <c r="E137" s="29">
        <f t="shared" si="20"/>
        <v>0</v>
      </c>
      <c r="F137" s="29">
        <v>0</v>
      </c>
      <c r="G137" s="29">
        <v>0</v>
      </c>
      <c r="H137" s="29">
        <v>0</v>
      </c>
      <c r="I137" s="29">
        <v>0</v>
      </c>
      <c r="J137" s="29">
        <v>0</v>
      </c>
      <c r="K137" s="90"/>
      <c r="L137" s="91"/>
    </row>
    <row r="138" spans="1:12" ht="30" x14ac:dyDescent="0.2">
      <c r="A138" s="87"/>
      <c r="B138" s="92"/>
      <c r="C138" s="18" t="s">
        <v>7</v>
      </c>
      <c r="D138" s="89"/>
      <c r="E138" s="29">
        <f t="shared" si="20"/>
        <v>0</v>
      </c>
      <c r="F138" s="29">
        <v>0</v>
      </c>
      <c r="G138" s="29">
        <v>0</v>
      </c>
      <c r="H138" s="29">
        <v>0</v>
      </c>
      <c r="I138" s="29">
        <v>0</v>
      </c>
      <c r="J138" s="29">
        <v>0</v>
      </c>
      <c r="K138" s="90"/>
      <c r="L138" s="91"/>
    </row>
    <row r="139" spans="1:12" ht="45" x14ac:dyDescent="0.2">
      <c r="A139" s="87"/>
      <c r="B139" s="92"/>
      <c r="C139" s="18" t="s">
        <v>16</v>
      </c>
      <c r="D139" s="89"/>
      <c r="E139" s="29">
        <f t="shared" si="20"/>
        <v>0</v>
      </c>
      <c r="F139" s="29">
        <v>0</v>
      </c>
      <c r="G139" s="29">
        <v>0</v>
      </c>
      <c r="H139" s="29">
        <v>0</v>
      </c>
      <c r="I139" s="29">
        <v>0</v>
      </c>
      <c r="J139" s="29">
        <v>0</v>
      </c>
      <c r="K139" s="90"/>
      <c r="L139" s="91"/>
    </row>
    <row r="140" spans="1:12" ht="30" x14ac:dyDescent="0.2">
      <c r="A140" s="87"/>
      <c r="B140" s="93"/>
      <c r="C140" s="18" t="s">
        <v>26</v>
      </c>
      <c r="D140" s="89"/>
      <c r="E140" s="29">
        <f t="shared" si="20"/>
        <v>0</v>
      </c>
      <c r="F140" s="29">
        <v>0</v>
      </c>
      <c r="G140" s="29">
        <v>0</v>
      </c>
      <c r="H140" s="29">
        <v>0</v>
      </c>
      <c r="I140" s="29">
        <v>0</v>
      </c>
      <c r="J140" s="29">
        <v>0</v>
      </c>
      <c r="K140" s="90"/>
      <c r="L140" s="91"/>
    </row>
    <row r="141" spans="1:12" ht="15" customHeight="1" x14ac:dyDescent="0.2">
      <c r="A141" s="87" t="s">
        <v>472</v>
      </c>
      <c r="B141" s="88" t="s">
        <v>226</v>
      </c>
      <c r="C141" s="18" t="s">
        <v>2</v>
      </c>
      <c r="D141" s="89" t="s">
        <v>38</v>
      </c>
      <c r="E141" s="29">
        <f t="shared" ref="E141:E145" si="44">SUM(F141:J141)</f>
        <v>30380</v>
      </c>
      <c r="F141" s="29">
        <f t="shared" ref="F141:J141" si="45">SUM(F142:F145)</f>
        <v>30380</v>
      </c>
      <c r="G141" s="29">
        <f t="shared" si="45"/>
        <v>0</v>
      </c>
      <c r="H141" s="29">
        <f t="shared" si="45"/>
        <v>0</v>
      </c>
      <c r="I141" s="29">
        <f t="shared" si="45"/>
        <v>0</v>
      </c>
      <c r="J141" s="29">
        <f t="shared" si="45"/>
        <v>0</v>
      </c>
      <c r="K141" s="90"/>
      <c r="L141" s="91"/>
    </row>
    <row r="142" spans="1:12" ht="30" x14ac:dyDescent="0.2">
      <c r="A142" s="87"/>
      <c r="B142" s="92"/>
      <c r="C142" s="18" t="s">
        <v>1</v>
      </c>
      <c r="D142" s="89"/>
      <c r="E142" s="29">
        <f t="shared" si="44"/>
        <v>0</v>
      </c>
      <c r="F142" s="29">
        <v>0</v>
      </c>
      <c r="G142" s="29">
        <v>0</v>
      </c>
      <c r="H142" s="29">
        <v>0</v>
      </c>
      <c r="I142" s="29">
        <v>0</v>
      </c>
      <c r="J142" s="29">
        <v>0</v>
      </c>
      <c r="K142" s="90"/>
      <c r="L142" s="91"/>
    </row>
    <row r="143" spans="1:12" ht="30" x14ac:dyDescent="0.2">
      <c r="A143" s="87"/>
      <c r="B143" s="92"/>
      <c r="C143" s="18" t="s">
        <v>7</v>
      </c>
      <c r="D143" s="89"/>
      <c r="E143" s="29">
        <f t="shared" si="44"/>
        <v>30380</v>
      </c>
      <c r="F143" s="29">
        <v>30380</v>
      </c>
      <c r="G143" s="29">
        <v>0</v>
      </c>
      <c r="H143" s="29">
        <v>0</v>
      </c>
      <c r="I143" s="29">
        <v>0</v>
      </c>
      <c r="J143" s="29">
        <v>0</v>
      </c>
      <c r="K143" s="90"/>
      <c r="L143" s="91"/>
    </row>
    <row r="144" spans="1:12" ht="45" x14ac:dyDescent="0.2">
      <c r="A144" s="87"/>
      <c r="B144" s="92"/>
      <c r="C144" s="18" t="s">
        <v>16</v>
      </c>
      <c r="D144" s="89"/>
      <c r="E144" s="29">
        <f t="shared" si="44"/>
        <v>0</v>
      </c>
      <c r="F144" s="29">
        <v>0</v>
      </c>
      <c r="G144" s="29">
        <v>0</v>
      </c>
      <c r="H144" s="29">
        <v>0</v>
      </c>
      <c r="I144" s="29">
        <v>0</v>
      </c>
      <c r="J144" s="29">
        <v>0</v>
      </c>
      <c r="K144" s="90"/>
      <c r="L144" s="91"/>
    </row>
    <row r="145" spans="1:12" ht="30" x14ac:dyDescent="0.2">
      <c r="A145" s="87"/>
      <c r="B145" s="93"/>
      <c r="C145" s="18" t="s">
        <v>26</v>
      </c>
      <c r="D145" s="89"/>
      <c r="E145" s="29">
        <f t="shared" si="44"/>
        <v>0</v>
      </c>
      <c r="F145" s="29">
        <v>0</v>
      </c>
      <c r="G145" s="29">
        <v>0</v>
      </c>
      <c r="H145" s="29">
        <v>0</v>
      </c>
      <c r="I145" s="29">
        <v>0</v>
      </c>
      <c r="J145" s="29">
        <v>0</v>
      </c>
      <c r="K145" s="90"/>
      <c r="L145" s="91"/>
    </row>
    <row r="146" spans="1:12" ht="15" customHeight="1" x14ac:dyDescent="0.2">
      <c r="A146" s="87" t="s">
        <v>496</v>
      </c>
      <c r="B146" s="88" t="s">
        <v>459</v>
      </c>
      <c r="C146" s="18" t="s">
        <v>2</v>
      </c>
      <c r="D146" s="89" t="s">
        <v>38</v>
      </c>
      <c r="E146" s="29">
        <f t="shared" ref="E146:E150" si="46">SUM(F146:J146)</f>
        <v>8900</v>
      </c>
      <c r="F146" s="29">
        <f t="shared" ref="F146:J146" si="47">SUM(F147:F150)</f>
        <v>0</v>
      </c>
      <c r="G146" s="29">
        <f t="shared" si="47"/>
        <v>0</v>
      </c>
      <c r="H146" s="29">
        <f t="shared" si="47"/>
        <v>8900</v>
      </c>
      <c r="I146" s="29">
        <f t="shared" si="47"/>
        <v>0</v>
      </c>
      <c r="J146" s="29">
        <f t="shared" si="47"/>
        <v>0</v>
      </c>
      <c r="K146" s="90"/>
      <c r="L146" s="91"/>
    </row>
    <row r="147" spans="1:12" ht="30" x14ac:dyDescent="0.2">
      <c r="A147" s="87"/>
      <c r="B147" s="92"/>
      <c r="C147" s="18" t="s">
        <v>1</v>
      </c>
      <c r="D147" s="89"/>
      <c r="E147" s="29">
        <f t="shared" si="46"/>
        <v>0</v>
      </c>
      <c r="F147" s="29">
        <v>0</v>
      </c>
      <c r="G147" s="29">
        <v>0</v>
      </c>
      <c r="H147" s="29">
        <v>0</v>
      </c>
      <c r="I147" s="29">
        <v>0</v>
      </c>
      <c r="J147" s="29">
        <v>0</v>
      </c>
      <c r="K147" s="90"/>
      <c r="L147" s="91"/>
    </row>
    <row r="148" spans="1:12" ht="30" x14ac:dyDescent="0.2">
      <c r="A148" s="87"/>
      <c r="B148" s="92"/>
      <c r="C148" s="18" t="s">
        <v>7</v>
      </c>
      <c r="D148" s="89"/>
      <c r="E148" s="29">
        <f t="shared" si="46"/>
        <v>0</v>
      </c>
      <c r="F148" s="29">
        <v>0</v>
      </c>
      <c r="G148" s="29">
        <v>0</v>
      </c>
      <c r="H148" s="29">
        <v>0</v>
      </c>
      <c r="I148" s="29">
        <v>0</v>
      </c>
      <c r="J148" s="29">
        <v>0</v>
      </c>
      <c r="K148" s="90"/>
      <c r="L148" s="91"/>
    </row>
    <row r="149" spans="1:12" ht="45" x14ac:dyDescent="0.2">
      <c r="A149" s="87"/>
      <c r="B149" s="92"/>
      <c r="C149" s="18" t="s">
        <v>16</v>
      </c>
      <c r="D149" s="89"/>
      <c r="E149" s="29">
        <f t="shared" si="46"/>
        <v>8900</v>
      </c>
      <c r="F149" s="29">
        <v>0</v>
      </c>
      <c r="G149" s="29">
        <v>0</v>
      </c>
      <c r="H149" s="29">
        <v>8900</v>
      </c>
      <c r="I149" s="29">
        <v>0</v>
      </c>
      <c r="J149" s="29">
        <v>0</v>
      </c>
      <c r="K149" s="90"/>
      <c r="L149" s="91"/>
    </row>
    <row r="150" spans="1:12" ht="30" x14ac:dyDescent="0.2">
      <c r="A150" s="87"/>
      <c r="B150" s="93"/>
      <c r="C150" s="18" t="s">
        <v>26</v>
      </c>
      <c r="D150" s="89"/>
      <c r="E150" s="29">
        <f t="shared" si="46"/>
        <v>0</v>
      </c>
      <c r="F150" s="29">
        <v>0</v>
      </c>
      <c r="G150" s="29">
        <v>0</v>
      </c>
      <c r="H150" s="29">
        <v>0</v>
      </c>
      <c r="I150" s="29">
        <v>0</v>
      </c>
      <c r="J150" s="29">
        <v>0</v>
      </c>
      <c r="K150" s="90"/>
      <c r="L150" s="91"/>
    </row>
    <row r="151" spans="1:12" ht="59.25" customHeight="1" x14ac:dyDescent="0.2">
      <c r="A151" s="84" t="s">
        <v>10</v>
      </c>
      <c r="B151" s="85" t="s">
        <v>118</v>
      </c>
      <c r="C151" s="18"/>
      <c r="D151" s="18"/>
      <c r="E151" s="18"/>
      <c r="F151" s="29"/>
      <c r="G151" s="29"/>
      <c r="H151" s="18"/>
      <c r="I151" s="18"/>
      <c r="J151" s="18"/>
      <c r="K151" s="18"/>
      <c r="L151" s="86"/>
    </row>
    <row r="152" spans="1:12" ht="15" customHeight="1" x14ac:dyDescent="0.2">
      <c r="A152" s="87" t="s">
        <v>126</v>
      </c>
      <c r="B152" s="22" t="s">
        <v>235</v>
      </c>
      <c r="C152" s="18" t="s">
        <v>2</v>
      </c>
      <c r="D152" s="89" t="s">
        <v>38</v>
      </c>
      <c r="E152" s="29">
        <f t="shared" ref="E152:J152" si="48">SUM(E153:E156)</f>
        <v>0</v>
      </c>
      <c r="F152" s="29">
        <f t="shared" si="48"/>
        <v>0</v>
      </c>
      <c r="G152" s="29">
        <f t="shared" si="48"/>
        <v>0</v>
      </c>
      <c r="H152" s="29">
        <f t="shared" si="48"/>
        <v>0</v>
      </c>
      <c r="I152" s="29">
        <f t="shared" si="48"/>
        <v>0</v>
      </c>
      <c r="J152" s="29">
        <f t="shared" si="48"/>
        <v>0</v>
      </c>
      <c r="K152" s="90"/>
      <c r="L152" s="91"/>
    </row>
    <row r="153" spans="1:12" ht="30" x14ac:dyDescent="0.2">
      <c r="A153" s="87"/>
      <c r="B153" s="22"/>
      <c r="C153" s="18" t="s">
        <v>1</v>
      </c>
      <c r="D153" s="89"/>
      <c r="E153" s="94">
        <f>SUM(F153:J153)</f>
        <v>0</v>
      </c>
      <c r="F153" s="94">
        <v>0</v>
      </c>
      <c r="G153" s="94">
        <v>0</v>
      </c>
      <c r="H153" s="94">
        <v>0</v>
      </c>
      <c r="I153" s="94">
        <v>0</v>
      </c>
      <c r="J153" s="94">
        <v>0</v>
      </c>
      <c r="K153" s="90"/>
      <c r="L153" s="91"/>
    </row>
    <row r="154" spans="1:12" ht="30" x14ac:dyDescent="0.2">
      <c r="A154" s="87"/>
      <c r="B154" s="22"/>
      <c r="C154" s="18" t="s">
        <v>7</v>
      </c>
      <c r="D154" s="89"/>
      <c r="E154" s="94">
        <f t="shared" ref="E154:E156" si="49">SUM(F154:J154)</f>
        <v>0</v>
      </c>
      <c r="F154" s="94">
        <v>0</v>
      </c>
      <c r="G154" s="94">
        <v>0</v>
      </c>
      <c r="H154" s="94">
        <v>0</v>
      </c>
      <c r="I154" s="94">
        <v>0</v>
      </c>
      <c r="J154" s="94">
        <v>0</v>
      </c>
      <c r="K154" s="90"/>
      <c r="L154" s="91"/>
    </row>
    <row r="155" spans="1:12" ht="45" x14ac:dyDescent="0.2">
      <c r="A155" s="87"/>
      <c r="B155" s="22"/>
      <c r="C155" s="18" t="s">
        <v>16</v>
      </c>
      <c r="D155" s="89"/>
      <c r="E155" s="94">
        <f t="shared" si="49"/>
        <v>0</v>
      </c>
      <c r="F155" s="94">
        <v>0</v>
      </c>
      <c r="G155" s="94">
        <v>0</v>
      </c>
      <c r="H155" s="94">
        <v>0</v>
      </c>
      <c r="I155" s="94">
        <v>0</v>
      </c>
      <c r="J155" s="94">
        <v>0</v>
      </c>
      <c r="K155" s="90"/>
      <c r="L155" s="91"/>
    </row>
    <row r="156" spans="1:12" ht="30" x14ac:dyDescent="0.2">
      <c r="A156" s="87"/>
      <c r="B156" s="22"/>
      <c r="C156" s="18" t="s">
        <v>26</v>
      </c>
      <c r="D156" s="89"/>
      <c r="E156" s="94">
        <f t="shared" si="49"/>
        <v>0</v>
      </c>
      <c r="F156" s="94">
        <v>0</v>
      </c>
      <c r="G156" s="94">
        <v>0</v>
      </c>
      <c r="H156" s="94">
        <v>0</v>
      </c>
      <c r="I156" s="94">
        <v>0</v>
      </c>
      <c r="J156" s="94">
        <v>0</v>
      </c>
      <c r="K156" s="90"/>
      <c r="L156" s="91"/>
    </row>
    <row r="157" spans="1:12" ht="15" customHeight="1" x14ac:dyDescent="0.2">
      <c r="A157" s="87" t="s">
        <v>127</v>
      </c>
      <c r="B157" s="22" t="s">
        <v>179</v>
      </c>
      <c r="C157" s="18" t="s">
        <v>2</v>
      </c>
      <c r="D157" s="89" t="s">
        <v>38</v>
      </c>
      <c r="E157" s="29">
        <f t="shared" ref="E157:J157" si="50">SUM(E158:E161)</f>
        <v>815833.62</v>
      </c>
      <c r="F157" s="29">
        <f t="shared" si="50"/>
        <v>126956.02</v>
      </c>
      <c r="G157" s="29">
        <f t="shared" si="50"/>
        <v>0</v>
      </c>
      <c r="H157" s="29">
        <f t="shared" si="50"/>
        <v>393124.95999999996</v>
      </c>
      <c r="I157" s="29">
        <f t="shared" si="50"/>
        <v>295752.64</v>
      </c>
      <c r="J157" s="29">
        <f t="shared" si="50"/>
        <v>0</v>
      </c>
      <c r="K157" s="90"/>
      <c r="L157" s="91"/>
    </row>
    <row r="158" spans="1:12" ht="30" x14ac:dyDescent="0.2">
      <c r="A158" s="87"/>
      <c r="B158" s="22"/>
      <c r="C158" s="18" t="s">
        <v>1</v>
      </c>
      <c r="D158" s="89"/>
      <c r="E158" s="94">
        <f>SUM(F158:J158)</f>
        <v>203840.53</v>
      </c>
      <c r="F158" s="94">
        <v>60558.01</v>
      </c>
      <c r="G158" s="94">
        <v>0</v>
      </c>
      <c r="H158" s="94">
        <v>0</v>
      </c>
      <c r="I158" s="94">
        <v>143282.51999999999</v>
      </c>
      <c r="J158" s="94">
        <v>0</v>
      </c>
      <c r="K158" s="90"/>
      <c r="L158" s="91"/>
    </row>
    <row r="159" spans="1:12" ht="30" x14ac:dyDescent="0.2">
      <c r="A159" s="87"/>
      <c r="B159" s="22"/>
      <c r="C159" s="18" t="s">
        <v>7</v>
      </c>
      <c r="D159" s="89"/>
      <c r="E159" s="94">
        <f t="shared" ref="E159:E161" si="51">SUM(F159:J159)</f>
        <v>319939.94999999995</v>
      </c>
      <c r="F159" s="94">
        <v>20186.009999999998</v>
      </c>
      <c r="G159" s="94">
        <v>0</v>
      </c>
      <c r="H159" s="94">
        <v>251993.09</v>
      </c>
      <c r="I159" s="94">
        <v>47760.85</v>
      </c>
      <c r="J159" s="94">
        <v>0</v>
      </c>
      <c r="K159" s="90"/>
      <c r="L159" s="91"/>
    </row>
    <row r="160" spans="1:12" ht="45" x14ac:dyDescent="0.2">
      <c r="A160" s="87"/>
      <c r="B160" s="22"/>
      <c r="C160" s="18" t="s">
        <v>16</v>
      </c>
      <c r="D160" s="89"/>
      <c r="E160" s="94">
        <f t="shared" si="51"/>
        <v>292053.14</v>
      </c>
      <c r="F160" s="94">
        <v>46212</v>
      </c>
      <c r="G160" s="94">
        <v>0</v>
      </c>
      <c r="H160" s="94">
        <v>141131.87</v>
      </c>
      <c r="I160" s="94">
        <v>104709.27</v>
      </c>
      <c r="J160" s="94">
        <v>0</v>
      </c>
      <c r="K160" s="90"/>
      <c r="L160" s="91"/>
    </row>
    <row r="161" spans="1:12" ht="30" x14ac:dyDescent="0.2">
      <c r="A161" s="87"/>
      <c r="B161" s="22"/>
      <c r="C161" s="18" t="s">
        <v>26</v>
      </c>
      <c r="D161" s="89"/>
      <c r="E161" s="94">
        <f t="shared" si="51"/>
        <v>0</v>
      </c>
      <c r="F161" s="94">
        <v>0</v>
      </c>
      <c r="G161" s="94">
        <v>0</v>
      </c>
      <c r="H161" s="94">
        <v>0</v>
      </c>
      <c r="I161" s="94">
        <v>0</v>
      </c>
      <c r="J161" s="94">
        <v>0</v>
      </c>
      <c r="K161" s="90"/>
      <c r="L161" s="91"/>
    </row>
    <row r="162" spans="1:12" ht="15" customHeight="1" x14ac:dyDescent="0.2">
      <c r="A162" s="87" t="s">
        <v>128</v>
      </c>
      <c r="B162" s="22" t="s">
        <v>227</v>
      </c>
      <c r="C162" s="18" t="s">
        <v>2</v>
      </c>
      <c r="D162" s="89" t="s">
        <v>38</v>
      </c>
      <c r="E162" s="29">
        <f t="shared" ref="E162:J162" si="52">SUM(E163:E166)</f>
        <v>20000</v>
      </c>
      <c r="F162" s="29">
        <f t="shared" si="52"/>
        <v>0</v>
      </c>
      <c r="G162" s="29">
        <f t="shared" si="52"/>
        <v>20000</v>
      </c>
      <c r="H162" s="29">
        <f t="shared" si="52"/>
        <v>0</v>
      </c>
      <c r="I162" s="29">
        <f t="shared" si="52"/>
        <v>0</v>
      </c>
      <c r="J162" s="29">
        <f t="shared" si="52"/>
        <v>0</v>
      </c>
      <c r="K162" s="90"/>
      <c r="L162" s="91"/>
    </row>
    <row r="163" spans="1:12" ht="30" x14ac:dyDescent="0.2">
      <c r="A163" s="87"/>
      <c r="B163" s="22"/>
      <c r="C163" s="18" t="s">
        <v>1</v>
      </c>
      <c r="D163" s="89"/>
      <c r="E163" s="94">
        <f>SUM(F163:J163)</f>
        <v>0</v>
      </c>
      <c r="F163" s="94">
        <v>0</v>
      </c>
      <c r="G163" s="94">
        <v>0</v>
      </c>
      <c r="H163" s="94">
        <v>0</v>
      </c>
      <c r="I163" s="94">
        <v>0</v>
      </c>
      <c r="J163" s="94">
        <v>0</v>
      </c>
      <c r="K163" s="90"/>
      <c r="L163" s="91"/>
    </row>
    <row r="164" spans="1:12" ht="30" x14ac:dyDescent="0.2">
      <c r="A164" s="87"/>
      <c r="B164" s="22"/>
      <c r="C164" s="18" t="s">
        <v>7</v>
      </c>
      <c r="D164" s="89"/>
      <c r="E164" s="94">
        <f t="shared" ref="E164:E166" si="53">SUM(F164:J164)</f>
        <v>12940</v>
      </c>
      <c r="F164" s="94">
        <v>0</v>
      </c>
      <c r="G164" s="94">
        <v>12940</v>
      </c>
      <c r="H164" s="94">
        <v>0</v>
      </c>
      <c r="I164" s="94">
        <v>0</v>
      </c>
      <c r="J164" s="94">
        <v>0</v>
      </c>
      <c r="K164" s="90"/>
      <c r="L164" s="91"/>
    </row>
    <row r="165" spans="1:12" ht="45" x14ac:dyDescent="0.2">
      <c r="A165" s="87"/>
      <c r="B165" s="22"/>
      <c r="C165" s="18" t="s">
        <v>16</v>
      </c>
      <c r="D165" s="89"/>
      <c r="E165" s="94">
        <f t="shared" si="53"/>
        <v>7060</v>
      </c>
      <c r="F165" s="94">
        <v>0</v>
      </c>
      <c r="G165" s="94">
        <v>7060</v>
      </c>
      <c r="H165" s="94">
        <v>0</v>
      </c>
      <c r="I165" s="94">
        <v>0</v>
      </c>
      <c r="J165" s="94">
        <v>0</v>
      </c>
      <c r="K165" s="90"/>
      <c r="L165" s="91"/>
    </row>
    <row r="166" spans="1:12" ht="30" x14ac:dyDescent="0.2">
      <c r="A166" s="87"/>
      <c r="B166" s="22"/>
      <c r="C166" s="18" t="s">
        <v>26</v>
      </c>
      <c r="D166" s="89"/>
      <c r="E166" s="94">
        <f t="shared" si="53"/>
        <v>0</v>
      </c>
      <c r="F166" s="94">
        <v>0</v>
      </c>
      <c r="G166" s="94">
        <v>0</v>
      </c>
      <c r="H166" s="94">
        <v>0</v>
      </c>
      <c r="I166" s="94">
        <v>0</v>
      </c>
      <c r="J166" s="94">
        <v>0</v>
      </c>
      <c r="K166" s="90"/>
      <c r="L166" s="91"/>
    </row>
    <row r="167" spans="1:12" ht="15" customHeight="1" x14ac:dyDescent="0.2">
      <c r="A167" s="87" t="s">
        <v>129</v>
      </c>
      <c r="B167" s="88" t="s">
        <v>165</v>
      </c>
      <c r="C167" s="18" t="s">
        <v>2</v>
      </c>
      <c r="D167" s="89" t="s">
        <v>38</v>
      </c>
      <c r="E167" s="29">
        <f t="shared" ref="E167:E171" si="54">SUM(F167:J167)</f>
        <v>18035.009999999998</v>
      </c>
      <c r="F167" s="29">
        <f t="shared" ref="F167:J167" si="55">SUM(F168:F171)</f>
        <v>13884.789999999999</v>
      </c>
      <c r="G167" s="29">
        <f t="shared" si="55"/>
        <v>4150.22</v>
      </c>
      <c r="H167" s="29">
        <f t="shared" si="55"/>
        <v>0</v>
      </c>
      <c r="I167" s="29">
        <f t="shared" si="55"/>
        <v>0</v>
      </c>
      <c r="J167" s="29">
        <f t="shared" si="55"/>
        <v>0</v>
      </c>
      <c r="K167" s="90"/>
      <c r="L167" s="91"/>
    </row>
    <row r="168" spans="1:12" ht="30" x14ac:dyDescent="0.2">
      <c r="A168" s="87"/>
      <c r="B168" s="92"/>
      <c r="C168" s="18" t="s">
        <v>1</v>
      </c>
      <c r="D168" s="89"/>
      <c r="E168" s="29">
        <f t="shared" si="54"/>
        <v>0</v>
      </c>
      <c r="F168" s="29">
        <v>0</v>
      </c>
      <c r="G168" s="29">
        <v>0</v>
      </c>
      <c r="H168" s="29">
        <v>0</v>
      </c>
      <c r="I168" s="29">
        <v>0</v>
      </c>
      <c r="J168" s="29">
        <v>0</v>
      </c>
      <c r="K168" s="90"/>
      <c r="L168" s="91"/>
    </row>
    <row r="169" spans="1:12" ht="30" x14ac:dyDescent="0.2">
      <c r="A169" s="87"/>
      <c r="B169" s="92"/>
      <c r="C169" s="18" t="s">
        <v>7</v>
      </c>
      <c r="D169" s="89"/>
      <c r="E169" s="29">
        <f t="shared" si="54"/>
        <v>11515.9</v>
      </c>
      <c r="F169" s="29">
        <v>8830.7099999999991</v>
      </c>
      <c r="G169" s="29">
        <v>2685.19</v>
      </c>
      <c r="H169" s="29">
        <v>0</v>
      </c>
      <c r="I169" s="29">
        <v>0</v>
      </c>
      <c r="J169" s="29">
        <v>0</v>
      </c>
      <c r="K169" s="90"/>
      <c r="L169" s="91"/>
    </row>
    <row r="170" spans="1:12" ht="45" x14ac:dyDescent="0.2">
      <c r="A170" s="87"/>
      <c r="B170" s="92"/>
      <c r="C170" s="18" t="s">
        <v>16</v>
      </c>
      <c r="D170" s="89"/>
      <c r="E170" s="29">
        <f t="shared" si="54"/>
        <v>6519.11</v>
      </c>
      <c r="F170" s="29">
        <v>5054.08</v>
      </c>
      <c r="G170" s="29">
        <v>1465.03</v>
      </c>
      <c r="H170" s="29">
        <v>0</v>
      </c>
      <c r="I170" s="29">
        <v>0</v>
      </c>
      <c r="J170" s="29">
        <v>0</v>
      </c>
      <c r="K170" s="90"/>
      <c r="L170" s="91"/>
    </row>
    <row r="171" spans="1:12" ht="30" x14ac:dyDescent="0.2">
      <c r="A171" s="87"/>
      <c r="B171" s="93"/>
      <c r="C171" s="18" t="s">
        <v>26</v>
      </c>
      <c r="D171" s="89"/>
      <c r="E171" s="29">
        <f t="shared" si="54"/>
        <v>0</v>
      </c>
      <c r="F171" s="29">
        <v>0</v>
      </c>
      <c r="G171" s="29">
        <v>0</v>
      </c>
      <c r="H171" s="29">
        <v>0</v>
      </c>
      <c r="I171" s="29">
        <v>0</v>
      </c>
      <c r="J171" s="29">
        <v>0</v>
      </c>
      <c r="K171" s="90"/>
      <c r="L171" s="91"/>
    </row>
    <row r="172" spans="1:12" ht="15" customHeight="1" x14ac:dyDescent="0.2">
      <c r="A172" s="87" t="s">
        <v>120</v>
      </c>
      <c r="B172" s="88" t="s">
        <v>426</v>
      </c>
      <c r="C172" s="18" t="s">
        <v>2</v>
      </c>
      <c r="D172" s="89" t="s">
        <v>38</v>
      </c>
      <c r="E172" s="29">
        <f t="shared" ref="E172:E206" si="56">SUM(F172:J172)</f>
        <v>20747.34</v>
      </c>
      <c r="F172" s="29">
        <f t="shared" ref="F172:J172" si="57">SUM(F173:F176)</f>
        <v>0</v>
      </c>
      <c r="G172" s="29">
        <f t="shared" si="57"/>
        <v>20747.34</v>
      </c>
      <c r="H172" s="29">
        <f t="shared" si="57"/>
        <v>0</v>
      </c>
      <c r="I172" s="29">
        <f t="shared" si="57"/>
        <v>0</v>
      </c>
      <c r="J172" s="29">
        <f t="shared" si="57"/>
        <v>0</v>
      </c>
      <c r="K172" s="90"/>
      <c r="L172" s="91"/>
    </row>
    <row r="173" spans="1:12" ht="30" x14ac:dyDescent="0.2">
      <c r="A173" s="87"/>
      <c r="B173" s="92"/>
      <c r="C173" s="18" t="s">
        <v>1</v>
      </c>
      <c r="D173" s="89"/>
      <c r="E173" s="29">
        <f t="shared" si="56"/>
        <v>0</v>
      </c>
      <c r="F173" s="29">
        <v>0</v>
      </c>
      <c r="G173" s="29">
        <v>0</v>
      </c>
      <c r="H173" s="29">
        <v>0</v>
      </c>
      <c r="I173" s="29">
        <v>0</v>
      </c>
      <c r="J173" s="29">
        <v>0</v>
      </c>
      <c r="K173" s="90"/>
      <c r="L173" s="91"/>
    </row>
    <row r="174" spans="1:12" ht="30" x14ac:dyDescent="0.2">
      <c r="A174" s="87"/>
      <c r="B174" s="92"/>
      <c r="C174" s="18" t="s">
        <v>7</v>
      </c>
      <c r="D174" s="89"/>
      <c r="E174" s="29">
        <f t="shared" si="56"/>
        <v>13423.53</v>
      </c>
      <c r="F174" s="29">
        <v>0</v>
      </c>
      <c r="G174" s="29">
        <v>13423.53</v>
      </c>
      <c r="H174" s="29">
        <v>0</v>
      </c>
      <c r="I174" s="29">
        <v>0</v>
      </c>
      <c r="J174" s="29">
        <v>0</v>
      </c>
      <c r="K174" s="90"/>
      <c r="L174" s="91"/>
    </row>
    <row r="175" spans="1:12" ht="45" x14ac:dyDescent="0.2">
      <c r="A175" s="87"/>
      <c r="B175" s="92"/>
      <c r="C175" s="18" t="s">
        <v>16</v>
      </c>
      <c r="D175" s="89"/>
      <c r="E175" s="29">
        <f t="shared" si="56"/>
        <v>7323.81</v>
      </c>
      <c r="F175" s="29">
        <v>0</v>
      </c>
      <c r="G175" s="29">
        <v>7323.81</v>
      </c>
      <c r="H175" s="29">
        <v>0</v>
      </c>
      <c r="I175" s="29">
        <v>0</v>
      </c>
      <c r="J175" s="29">
        <v>0</v>
      </c>
      <c r="K175" s="90"/>
      <c r="L175" s="91"/>
    </row>
    <row r="176" spans="1:12" ht="30" x14ac:dyDescent="0.2">
      <c r="A176" s="87"/>
      <c r="B176" s="93"/>
      <c r="C176" s="18" t="s">
        <v>26</v>
      </c>
      <c r="D176" s="89"/>
      <c r="E176" s="29">
        <f t="shared" si="56"/>
        <v>0</v>
      </c>
      <c r="F176" s="29">
        <v>0</v>
      </c>
      <c r="G176" s="29">
        <v>0</v>
      </c>
      <c r="H176" s="29">
        <v>0</v>
      </c>
      <c r="I176" s="29">
        <v>0</v>
      </c>
      <c r="J176" s="29">
        <v>0</v>
      </c>
      <c r="K176" s="90"/>
      <c r="L176" s="91"/>
    </row>
    <row r="177" spans="1:12" ht="15" customHeight="1" x14ac:dyDescent="0.2">
      <c r="A177" s="87" t="s">
        <v>121</v>
      </c>
      <c r="B177" s="88" t="s">
        <v>228</v>
      </c>
      <c r="C177" s="18" t="s">
        <v>2</v>
      </c>
      <c r="D177" s="89" t="s">
        <v>38</v>
      </c>
      <c r="E177" s="29">
        <f t="shared" ref="E177:E181" si="58">SUM(F177:J177)</f>
        <v>0</v>
      </c>
      <c r="F177" s="29">
        <f t="shared" ref="F177:J177" si="59">SUM(F178:F181)</f>
        <v>0</v>
      </c>
      <c r="G177" s="29">
        <f t="shared" si="59"/>
        <v>0</v>
      </c>
      <c r="H177" s="29">
        <f t="shared" si="59"/>
        <v>0</v>
      </c>
      <c r="I177" s="29">
        <f t="shared" si="59"/>
        <v>0</v>
      </c>
      <c r="J177" s="29">
        <f t="shared" si="59"/>
        <v>0</v>
      </c>
      <c r="K177" s="90"/>
      <c r="L177" s="91"/>
    </row>
    <row r="178" spans="1:12" ht="30" x14ac:dyDescent="0.2">
      <c r="A178" s="87"/>
      <c r="B178" s="92"/>
      <c r="C178" s="18" t="s">
        <v>1</v>
      </c>
      <c r="D178" s="89"/>
      <c r="E178" s="29">
        <f t="shared" si="58"/>
        <v>0</v>
      </c>
      <c r="F178" s="29">
        <v>0</v>
      </c>
      <c r="G178" s="29">
        <v>0</v>
      </c>
      <c r="H178" s="29">
        <v>0</v>
      </c>
      <c r="I178" s="29">
        <v>0</v>
      </c>
      <c r="J178" s="29">
        <v>0</v>
      </c>
      <c r="K178" s="90"/>
      <c r="L178" s="91"/>
    </row>
    <row r="179" spans="1:12" ht="30" x14ac:dyDescent="0.2">
      <c r="A179" s="87"/>
      <c r="B179" s="92"/>
      <c r="C179" s="18" t="s">
        <v>7</v>
      </c>
      <c r="D179" s="89"/>
      <c r="E179" s="29">
        <f t="shared" si="58"/>
        <v>0</v>
      </c>
      <c r="F179" s="29">
        <v>0</v>
      </c>
      <c r="G179" s="29">
        <v>0</v>
      </c>
      <c r="H179" s="29">
        <v>0</v>
      </c>
      <c r="I179" s="29">
        <v>0</v>
      </c>
      <c r="J179" s="29">
        <v>0</v>
      </c>
      <c r="K179" s="90"/>
      <c r="L179" s="91"/>
    </row>
    <row r="180" spans="1:12" ht="45" x14ac:dyDescent="0.2">
      <c r="A180" s="87"/>
      <c r="B180" s="92"/>
      <c r="C180" s="18" t="s">
        <v>16</v>
      </c>
      <c r="D180" s="89"/>
      <c r="E180" s="29">
        <f t="shared" si="58"/>
        <v>0</v>
      </c>
      <c r="F180" s="29">
        <v>0</v>
      </c>
      <c r="G180" s="29">
        <v>0</v>
      </c>
      <c r="H180" s="29">
        <v>0</v>
      </c>
      <c r="I180" s="29">
        <v>0</v>
      </c>
      <c r="J180" s="29">
        <v>0</v>
      </c>
      <c r="K180" s="90"/>
      <c r="L180" s="91"/>
    </row>
    <row r="181" spans="1:12" ht="30" x14ac:dyDescent="0.2">
      <c r="A181" s="87"/>
      <c r="B181" s="93"/>
      <c r="C181" s="18" t="s">
        <v>26</v>
      </c>
      <c r="D181" s="89"/>
      <c r="E181" s="29">
        <f t="shared" si="58"/>
        <v>0</v>
      </c>
      <c r="F181" s="29">
        <v>0</v>
      </c>
      <c r="G181" s="29">
        <v>0</v>
      </c>
      <c r="H181" s="29">
        <v>0</v>
      </c>
      <c r="I181" s="29">
        <v>0</v>
      </c>
      <c r="J181" s="29">
        <v>0</v>
      </c>
      <c r="K181" s="90"/>
      <c r="L181" s="91"/>
    </row>
    <row r="182" spans="1:12" ht="15" customHeight="1" x14ac:dyDescent="0.2">
      <c r="A182" s="87" t="s">
        <v>130</v>
      </c>
      <c r="B182" s="88" t="s">
        <v>190</v>
      </c>
      <c r="C182" s="18" t="s">
        <v>2</v>
      </c>
      <c r="D182" s="89" t="s">
        <v>38</v>
      </c>
      <c r="E182" s="29">
        <f t="shared" ref="E182:E201" si="60">SUM(F182:J182)</f>
        <v>17866.669999999998</v>
      </c>
      <c r="F182" s="29">
        <f t="shared" ref="F182:J182" si="61">SUM(F183:F186)</f>
        <v>17866.669999999998</v>
      </c>
      <c r="G182" s="29">
        <f t="shared" si="61"/>
        <v>0</v>
      </c>
      <c r="H182" s="29">
        <f t="shared" si="61"/>
        <v>0</v>
      </c>
      <c r="I182" s="29">
        <f t="shared" si="61"/>
        <v>0</v>
      </c>
      <c r="J182" s="29">
        <f t="shared" si="61"/>
        <v>0</v>
      </c>
      <c r="K182" s="90"/>
      <c r="L182" s="91"/>
    </row>
    <row r="183" spans="1:12" ht="30" x14ac:dyDescent="0.2">
      <c r="A183" s="87"/>
      <c r="B183" s="92"/>
      <c r="C183" s="18" t="s">
        <v>1</v>
      </c>
      <c r="D183" s="89"/>
      <c r="E183" s="29">
        <f t="shared" si="60"/>
        <v>0</v>
      </c>
      <c r="F183" s="29">
        <v>0</v>
      </c>
      <c r="G183" s="29">
        <v>0</v>
      </c>
      <c r="H183" s="29">
        <v>0</v>
      </c>
      <c r="I183" s="29">
        <v>0</v>
      </c>
      <c r="J183" s="29">
        <v>0</v>
      </c>
      <c r="K183" s="90"/>
      <c r="L183" s="91"/>
    </row>
    <row r="184" spans="1:12" ht="30" x14ac:dyDescent="0.2">
      <c r="A184" s="87"/>
      <c r="B184" s="92"/>
      <c r="C184" s="18" t="s">
        <v>7</v>
      </c>
      <c r="D184" s="89"/>
      <c r="E184" s="29">
        <f t="shared" si="60"/>
        <v>5360</v>
      </c>
      <c r="F184" s="95">
        <v>5360</v>
      </c>
      <c r="G184" s="29">
        <v>0</v>
      </c>
      <c r="H184" s="29">
        <v>0</v>
      </c>
      <c r="I184" s="29">
        <v>0</v>
      </c>
      <c r="J184" s="29">
        <v>0</v>
      </c>
      <c r="K184" s="90"/>
      <c r="L184" s="91"/>
    </row>
    <row r="185" spans="1:12" ht="45" x14ac:dyDescent="0.2">
      <c r="A185" s="87"/>
      <c r="B185" s="92"/>
      <c r="C185" s="18" t="s">
        <v>16</v>
      </c>
      <c r="D185" s="89"/>
      <c r="E185" s="29">
        <f t="shared" si="60"/>
        <v>12506.67</v>
      </c>
      <c r="F185" s="95">
        <v>12506.67</v>
      </c>
      <c r="G185" s="29">
        <v>0</v>
      </c>
      <c r="H185" s="29">
        <v>0</v>
      </c>
      <c r="I185" s="29">
        <v>0</v>
      </c>
      <c r="J185" s="29">
        <v>0</v>
      </c>
      <c r="K185" s="90"/>
      <c r="L185" s="91"/>
    </row>
    <row r="186" spans="1:12" ht="30" x14ac:dyDescent="0.2">
      <c r="A186" s="87"/>
      <c r="B186" s="93"/>
      <c r="C186" s="18" t="s">
        <v>26</v>
      </c>
      <c r="D186" s="89"/>
      <c r="E186" s="29">
        <f t="shared" si="60"/>
        <v>0</v>
      </c>
      <c r="F186" s="29">
        <v>0</v>
      </c>
      <c r="G186" s="29">
        <v>0</v>
      </c>
      <c r="H186" s="29">
        <v>0</v>
      </c>
      <c r="I186" s="29">
        <v>0</v>
      </c>
      <c r="J186" s="29">
        <v>0</v>
      </c>
      <c r="K186" s="90"/>
      <c r="L186" s="91"/>
    </row>
    <row r="187" spans="1:12" ht="15" customHeight="1" x14ac:dyDescent="0.2">
      <c r="A187" s="87" t="s">
        <v>139</v>
      </c>
      <c r="B187" s="88" t="s">
        <v>191</v>
      </c>
      <c r="C187" s="18" t="s">
        <v>2</v>
      </c>
      <c r="D187" s="89" t="s">
        <v>38</v>
      </c>
      <c r="E187" s="29">
        <f t="shared" si="60"/>
        <v>0</v>
      </c>
      <c r="F187" s="29">
        <f t="shared" ref="F187:J187" si="62">SUM(F188:F191)</f>
        <v>0</v>
      </c>
      <c r="G187" s="29">
        <f t="shared" si="62"/>
        <v>0</v>
      </c>
      <c r="H187" s="29">
        <f t="shared" si="62"/>
        <v>0</v>
      </c>
      <c r="I187" s="29">
        <f t="shared" si="62"/>
        <v>0</v>
      </c>
      <c r="J187" s="29">
        <f t="shared" si="62"/>
        <v>0</v>
      </c>
      <c r="K187" s="90"/>
      <c r="L187" s="91"/>
    </row>
    <row r="188" spans="1:12" ht="30" x14ac:dyDescent="0.2">
      <c r="A188" s="87"/>
      <c r="B188" s="92"/>
      <c r="C188" s="18" t="s">
        <v>1</v>
      </c>
      <c r="D188" s="89"/>
      <c r="E188" s="29">
        <f t="shared" si="60"/>
        <v>0</v>
      </c>
      <c r="F188" s="29">
        <v>0</v>
      </c>
      <c r="G188" s="29">
        <v>0</v>
      </c>
      <c r="H188" s="29">
        <v>0</v>
      </c>
      <c r="I188" s="29">
        <v>0</v>
      </c>
      <c r="J188" s="29">
        <v>0</v>
      </c>
      <c r="K188" s="90"/>
      <c r="L188" s="91"/>
    </row>
    <row r="189" spans="1:12" ht="30" x14ac:dyDescent="0.2">
      <c r="A189" s="87"/>
      <c r="B189" s="92"/>
      <c r="C189" s="18" t="s">
        <v>7</v>
      </c>
      <c r="D189" s="89"/>
      <c r="E189" s="29">
        <f t="shared" si="60"/>
        <v>0</v>
      </c>
      <c r="F189" s="29">
        <v>0</v>
      </c>
      <c r="G189" s="29">
        <v>0</v>
      </c>
      <c r="H189" s="29">
        <v>0</v>
      </c>
      <c r="I189" s="29">
        <v>0</v>
      </c>
      <c r="J189" s="29">
        <v>0</v>
      </c>
      <c r="K189" s="90"/>
      <c r="L189" s="91"/>
    </row>
    <row r="190" spans="1:12" ht="45" x14ac:dyDescent="0.2">
      <c r="A190" s="87"/>
      <c r="B190" s="92"/>
      <c r="C190" s="18" t="s">
        <v>16</v>
      </c>
      <c r="D190" s="89"/>
      <c r="E190" s="29">
        <f t="shared" si="60"/>
        <v>0</v>
      </c>
      <c r="F190" s="29">
        <v>0</v>
      </c>
      <c r="G190" s="29">
        <v>0</v>
      </c>
      <c r="H190" s="29">
        <v>0</v>
      </c>
      <c r="I190" s="29">
        <v>0</v>
      </c>
      <c r="J190" s="29">
        <v>0</v>
      </c>
      <c r="K190" s="90"/>
      <c r="L190" s="91"/>
    </row>
    <row r="191" spans="1:12" ht="30" x14ac:dyDescent="0.2">
      <c r="A191" s="87"/>
      <c r="B191" s="93"/>
      <c r="C191" s="18" t="s">
        <v>26</v>
      </c>
      <c r="D191" s="89"/>
      <c r="E191" s="29">
        <f t="shared" si="60"/>
        <v>0</v>
      </c>
      <c r="F191" s="29">
        <v>0</v>
      </c>
      <c r="G191" s="29">
        <v>0</v>
      </c>
      <c r="H191" s="29">
        <v>0</v>
      </c>
      <c r="I191" s="29">
        <v>0</v>
      </c>
      <c r="J191" s="29">
        <v>0</v>
      </c>
      <c r="K191" s="90"/>
      <c r="L191" s="91"/>
    </row>
    <row r="192" spans="1:12" ht="15" customHeight="1" x14ac:dyDescent="0.2">
      <c r="A192" s="96" t="s">
        <v>240</v>
      </c>
      <c r="B192" s="88" t="s">
        <v>192</v>
      </c>
      <c r="C192" s="18" t="s">
        <v>2</v>
      </c>
      <c r="D192" s="89" t="s">
        <v>38</v>
      </c>
      <c r="E192" s="29">
        <f t="shared" si="60"/>
        <v>27777.78</v>
      </c>
      <c r="F192" s="29">
        <f t="shared" ref="F192:J192" si="63">SUM(F193:F196)</f>
        <v>0</v>
      </c>
      <c r="G192" s="29">
        <f t="shared" si="63"/>
        <v>27777.78</v>
      </c>
      <c r="H192" s="29">
        <f t="shared" si="63"/>
        <v>0</v>
      </c>
      <c r="I192" s="29">
        <f t="shared" si="63"/>
        <v>0</v>
      </c>
      <c r="J192" s="29">
        <f t="shared" si="63"/>
        <v>0</v>
      </c>
      <c r="K192" s="90"/>
      <c r="L192" s="91"/>
    </row>
    <row r="193" spans="1:12" ht="30" x14ac:dyDescent="0.2">
      <c r="A193" s="97"/>
      <c r="B193" s="92"/>
      <c r="C193" s="18" t="s">
        <v>1</v>
      </c>
      <c r="D193" s="89"/>
      <c r="E193" s="29">
        <f t="shared" si="60"/>
        <v>0</v>
      </c>
      <c r="F193" s="29">
        <v>0</v>
      </c>
      <c r="G193" s="29">
        <v>0</v>
      </c>
      <c r="H193" s="29">
        <v>0</v>
      </c>
      <c r="I193" s="29">
        <v>0</v>
      </c>
      <c r="J193" s="29">
        <v>0</v>
      </c>
      <c r="K193" s="90"/>
      <c r="L193" s="91"/>
    </row>
    <row r="194" spans="1:12" ht="30" x14ac:dyDescent="0.2">
      <c r="A194" s="97"/>
      <c r="B194" s="92"/>
      <c r="C194" s="18" t="s">
        <v>7</v>
      </c>
      <c r="D194" s="89"/>
      <c r="E194" s="29">
        <f t="shared" si="60"/>
        <v>27500</v>
      </c>
      <c r="F194" s="29">
        <v>0</v>
      </c>
      <c r="G194" s="29">
        <v>27500</v>
      </c>
      <c r="H194" s="29">
        <v>0</v>
      </c>
      <c r="I194" s="29">
        <v>0</v>
      </c>
      <c r="J194" s="29">
        <v>0</v>
      </c>
      <c r="K194" s="90"/>
      <c r="L194" s="91"/>
    </row>
    <row r="195" spans="1:12" ht="45" x14ac:dyDescent="0.2">
      <c r="A195" s="97"/>
      <c r="B195" s="92"/>
      <c r="C195" s="18" t="s">
        <v>16</v>
      </c>
      <c r="D195" s="89"/>
      <c r="E195" s="29">
        <f t="shared" si="60"/>
        <v>277.77999999999997</v>
      </c>
      <c r="F195" s="29">
        <v>0</v>
      </c>
      <c r="G195" s="29">
        <v>277.77999999999997</v>
      </c>
      <c r="H195" s="29">
        <v>0</v>
      </c>
      <c r="I195" s="29">
        <v>0</v>
      </c>
      <c r="J195" s="29">
        <v>0</v>
      </c>
      <c r="K195" s="90"/>
      <c r="L195" s="91"/>
    </row>
    <row r="196" spans="1:12" ht="30" x14ac:dyDescent="0.2">
      <c r="A196" s="98"/>
      <c r="B196" s="93"/>
      <c r="C196" s="18" t="s">
        <v>26</v>
      </c>
      <c r="D196" s="89"/>
      <c r="E196" s="29">
        <f t="shared" si="60"/>
        <v>0</v>
      </c>
      <c r="F196" s="29">
        <v>0</v>
      </c>
      <c r="G196" s="29">
        <v>0</v>
      </c>
      <c r="H196" s="29">
        <v>0</v>
      </c>
      <c r="I196" s="29">
        <v>0</v>
      </c>
      <c r="J196" s="29">
        <v>0</v>
      </c>
      <c r="K196" s="90"/>
      <c r="L196" s="91"/>
    </row>
    <row r="197" spans="1:12" ht="15" customHeight="1" x14ac:dyDescent="0.2">
      <c r="A197" s="87" t="s">
        <v>143</v>
      </c>
      <c r="B197" s="88" t="s">
        <v>193</v>
      </c>
      <c r="C197" s="18" t="s">
        <v>2</v>
      </c>
      <c r="D197" s="89" t="s">
        <v>38</v>
      </c>
      <c r="E197" s="29">
        <f t="shared" si="60"/>
        <v>16407.02</v>
      </c>
      <c r="F197" s="29">
        <f t="shared" ref="F197:J197" si="64">SUM(F198:F201)</f>
        <v>16407.02</v>
      </c>
      <c r="G197" s="29">
        <f t="shared" si="64"/>
        <v>0</v>
      </c>
      <c r="H197" s="29">
        <f t="shared" si="64"/>
        <v>0</v>
      </c>
      <c r="I197" s="29">
        <f t="shared" si="64"/>
        <v>0</v>
      </c>
      <c r="J197" s="29">
        <f t="shared" si="64"/>
        <v>0</v>
      </c>
      <c r="K197" s="90"/>
      <c r="L197" s="91"/>
    </row>
    <row r="198" spans="1:12" ht="30" x14ac:dyDescent="0.2">
      <c r="A198" s="87"/>
      <c r="B198" s="92"/>
      <c r="C198" s="18" t="s">
        <v>1</v>
      </c>
      <c r="D198" s="89"/>
      <c r="E198" s="29">
        <f t="shared" si="60"/>
        <v>0</v>
      </c>
      <c r="F198" s="29">
        <v>0</v>
      </c>
      <c r="G198" s="29">
        <v>0</v>
      </c>
      <c r="H198" s="29">
        <v>0</v>
      </c>
      <c r="I198" s="29">
        <v>0</v>
      </c>
      <c r="J198" s="29">
        <v>0</v>
      </c>
      <c r="K198" s="90"/>
      <c r="L198" s="91"/>
    </row>
    <row r="199" spans="1:12" ht="30" x14ac:dyDescent="0.2">
      <c r="A199" s="87"/>
      <c r="B199" s="92"/>
      <c r="C199" s="18" t="s">
        <v>7</v>
      </c>
      <c r="D199" s="89"/>
      <c r="E199" s="29">
        <f t="shared" si="60"/>
        <v>16242.94</v>
      </c>
      <c r="F199" s="29">
        <v>16242.94</v>
      </c>
      <c r="G199" s="29">
        <v>0</v>
      </c>
      <c r="H199" s="29">
        <v>0</v>
      </c>
      <c r="I199" s="29">
        <v>0</v>
      </c>
      <c r="J199" s="29">
        <v>0</v>
      </c>
      <c r="K199" s="90"/>
      <c r="L199" s="91"/>
    </row>
    <row r="200" spans="1:12" ht="45" x14ac:dyDescent="0.2">
      <c r="A200" s="87"/>
      <c r="B200" s="92"/>
      <c r="C200" s="18" t="s">
        <v>16</v>
      </c>
      <c r="D200" s="89"/>
      <c r="E200" s="29">
        <f t="shared" si="60"/>
        <v>164.08</v>
      </c>
      <c r="F200" s="29">
        <v>164.08</v>
      </c>
      <c r="G200" s="29">
        <v>0</v>
      </c>
      <c r="H200" s="29">
        <v>0</v>
      </c>
      <c r="I200" s="29">
        <v>0</v>
      </c>
      <c r="J200" s="29">
        <v>0</v>
      </c>
      <c r="K200" s="90"/>
      <c r="L200" s="91"/>
    </row>
    <row r="201" spans="1:12" ht="30" x14ac:dyDescent="0.2">
      <c r="A201" s="87"/>
      <c r="B201" s="93"/>
      <c r="C201" s="18" t="s">
        <v>26</v>
      </c>
      <c r="D201" s="89"/>
      <c r="E201" s="29">
        <f t="shared" si="60"/>
        <v>0</v>
      </c>
      <c r="F201" s="29">
        <v>0</v>
      </c>
      <c r="G201" s="29">
        <v>0</v>
      </c>
      <c r="H201" s="29">
        <v>0</v>
      </c>
      <c r="I201" s="29">
        <v>0</v>
      </c>
      <c r="J201" s="29">
        <v>0</v>
      </c>
      <c r="K201" s="90"/>
      <c r="L201" s="91"/>
    </row>
    <row r="202" spans="1:12" ht="15" customHeight="1" x14ac:dyDescent="0.2">
      <c r="A202" s="99" t="s">
        <v>189</v>
      </c>
      <c r="B202" s="88" t="s">
        <v>194</v>
      </c>
      <c r="C202" s="18" t="s">
        <v>188</v>
      </c>
      <c r="D202" s="89" t="s">
        <v>38</v>
      </c>
      <c r="E202" s="29">
        <f t="shared" si="56"/>
        <v>0</v>
      </c>
      <c r="F202" s="29">
        <f t="shared" ref="F202:J202" si="65">SUM(F203:F206)</f>
        <v>0</v>
      </c>
      <c r="G202" s="29">
        <f t="shared" si="65"/>
        <v>0</v>
      </c>
      <c r="H202" s="29">
        <f t="shared" si="65"/>
        <v>0</v>
      </c>
      <c r="I202" s="29">
        <f t="shared" si="65"/>
        <v>0</v>
      </c>
      <c r="J202" s="29">
        <f t="shared" si="65"/>
        <v>0</v>
      </c>
      <c r="K202" s="90"/>
      <c r="L202" s="91"/>
    </row>
    <row r="203" spans="1:12" ht="30" x14ac:dyDescent="0.2">
      <c r="A203" s="100"/>
      <c r="B203" s="92"/>
      <c r="C203" s="18" t="s">
        <v>1</v>
      </c>
      <c r="D203" s="89"/>
      <c r="E203" s="29">
        <f t="shared" si="56"/>
        <v>0</v>
      </c>
      <c r="F203" s="29">
        <v>0</v>
      </c>
      <c r="G203" s="29">
        <v>0</v>
      </c>
      <c r="H203" s="29">
        <v>0</v>
      </c>
      <c r="I203" s="29">
        <v>0</v>
      </c>
      <c r="J203" s="29">
        <v>0</v>
      </c>
      <c r="K203" s="90"/>
      <c r="L203" s="91"/>
    </row>
    <row r="204" spans="1:12" ht="30" x14ac:dyDescent="0.2">
      <c r="A204" s="100"/>
      <c r="B204" s="92"/>
      <c r="C204" s="18" t="s">
        <v>7</v>
      </c>
      <c r="D204" s="89"/>
      <c r="E204" s="29">
        <f t="shared" si="56"/>
        <v>0</v>
      </c>
      <c r="F204" s="29">
        <v>0</v>
      </c>
      <c r="G204" s="29">
        <v>0</v>
      </c>
      <c r="H204" s="29">
        <v>0</v>
      </c>
      <c r="I204" s="29">
        <v>0</v>
      </c>
      <c r="J204" s="29">
        <v>0</v>
      </c>
      <c r="K204" s="90"/>
      <c r="L204" s="91"/>
    </row>
    <row r="205" spans="1:12" ht="45" x14ac:dyDescent="0.2">
      <c r="A205" s="100"/>
      <c r="B205" s="92"/>
      <c r="C205" s="18" t="s">
        <v>16</v>
      </c>
      <c r="D205" s="89"/>
      <c r="E205" s="29">
        <f t="shared" si="56"/>
        <v>0</v>
      </c>
      <c r="F205" s="29">
        <v>0</v>
      </c>
      <c r="G205" s="29">
        <v>0</v>
      </c>
      <c r="H205" s="29">
        <v>0</v>
      </c>
      <c r="I205" s="29">
        <v>0</v>
      </c>
      <c r="J205" s="29">
        <v>0</v>
      </c>
      <c r="K205" s="90"/>
      <c r="L205" s="91"/>
    </row>
    <row r="206" spans="1:12" ht="30" x14ac:dyDescent="0.2">
      <c r="A206" s="101"/>
      <c r="B206" s="93"/>
      <c r="C206" s="18" t="s">
        <v>26</v>
      </c>
      <c r="D206" s="89"/>
      <c r="E206" s="29">
        <f t="shared" si="56"/>
        <v>0</v>
      </c>
      <c r="F206" s="29">
        <v>0</v>
      </c>
      <c r="G206" s="29">
        <v>0</v>
      </c>
      <c r="H206" s="29">
        <v>0</v>
      </c>
      <c r="I206" s="29">
        <v>0</v>
      </c>
      <c r="J206" s="29">
        <v>0</v>
      </c>
      <c r="K206" s="90"/>
      <c r="L206" s="91"/>
    </row>
    <row r="207" spans="1:12" ht="15" customHeight="1" x14ac:dyDescent="0.2">
      <c r="A207" s="99" t="s">
        <v>212</v>
      </c>
      <c r="B207" s="88" t="s">
        <v>213</v>
      </c>
      <c r="C207" s="18" t="s">
        <v>188</v>
      </c>
      <c r="D207" s="89" t="s">
        <v>38</v>
      </c>
      <c r="E207" s="29">
        <f t="shared" ref="E207:E211" si="66">SUM(F207:J207)</f>
        <v>25820.760000000002</v>
      </c>
      <c r="F207" s="29">
        <f t="shared" ref="F207:J207" si="67">SUM(F208:F211)</f>
        <v>5820.76</v>
      </c>
      <c r="G207" s="29">
        <f t="shared" si="67"/>
        <v>20000</v>
      </c>
      <c r="H207" s="29">
        <f t="shared" si="67"/>
        <v>0</v>
      </c>
      <c r="I207" s="29">
        <f t="shared" si="67"/>
        <v>0</v>
      </c>
      <c r="J207" s="29">
        <f t="shared" si="67"/>
        <v>0</v>
      </c>
      <c r="K207" s="90"/>
      <c r="L207" s="91"/>
    </row>
    <row r="208" spans="1:12" ht="30" x14ac:dyDescent="0.2">
      <c r="A208" s="100"/>
      <c r="B208" s="92"/>
      <c r="C208" s="18" t="s">
        <v>1</v>
      </c>
      <c r="D208" s="89"/>
      <c r="E208" s="29">
        <f t="shared" si="66"/>
        <v>0</v>
      </c>
      <c r="F208" s="29">
        <v>0</v>
      </c>
      <c r="G208" s="29">
        <v>0</v>
      </c>
      <c r="H208" s="29">
        <v>0</v>
      </c>
      <c r="I208" s="29">
        <v>0</v>
      </c>
      <c r="J208" s="29">
        <v>0</v>
      </c>
      <c r="K208" s="90"/>
      <c r="L208" s="91"/>
    </row>
    <row r="209" spans="1:12" ht="30" x14ac:dyDescent="0.2">
      <c r="A209" s="100"/>
      <c r="B209" s="92"/>
      <c r="C209" s="18" t="s">
        <v>7</v>
      </c>
      <c r="D209" s="89"/>
      <c r="E209" s="29">
        <f t="shared" si="66"/>
        <v>9702</v>
      </c>
      <c r="F209" s="94">
        <v>3702</v>
      </c>
      <c r="G209" s="94">
        <v>6000</v>
      </c>
      <c r="H209" s="29">
        <v>0</v>
      </c>
      <c r="I209" s="29">
        <v>0</v>
      </c>
      <c r="J209" s="29">
        <v>0</v>
      </c>
      <c r="K209" s="90"/>
      <c r="L209" s="91"/>
    </row>
    <row r="210" spans="1:12" ht="45" x14ac:dyDescent="0.2">
      <c r="A210" s="100"/>
      <c r="B210" s="92"/>
      <c r="C210" s="18" t="s">
        <v>16</v>
      </c>
      <c r="D210" s="89"/>
      <c r="E210" s="29">
        <f t="shared" si="66"/>
        <v>16118.76</v>
      </c>
      <c r="F210" s="94">
        <v>2118.7600000000002</v>
      </c>
      <c r="G210" s="94">
        <v>14000</v>
      </c>
      <c r="H210" s="29">
        <v>0</v>
      </c>
      <c r="I210" s="29">
        <v>0</v>
      </c>
      <c r="J210" s="29">
        <v>0</v>
      </c>
      <c r="K210" s="90"/>
      <c r="L210" s="91"/>
    </row>
    <row r="211" spans="1:12" ht="30" x14ac:dyDescent="0.2">
      <c r="A211" s="101"/>
      <c r="B211" s="93"/>
      <c r="C211" s="18" t="s">
        <v>26</v>
      </c>
      <c r="D211" s="89"/>
      <c r="E211" s="29">
        <f t="shared" si="66"/>
        <v>0</v>
      </c>
      <c r="F211" s="29">
        <v>0</v>
      </c>
      <c r="G211" s="29">
        <v>0</v>
      </c>
      <c r="H211" s="29">
        <v>0</v>
      </c>
      <c r="I211" s="29">
        <v>0</v>
      </c>
      <c r="J211" s="29">
        <v>0</v>
      </c>
      <c r="K211" s="90"/>
      <c r="L211" s="91"/>
    </row>
    <row r="212" spans="1:12" ht="15" customHeight="1" x14ac:dyDescent="0.2">
      <c r="A212" s="99" t="s">
        <v>241</v>
      </c>
      <c r="B212" s="88" t="s">
        <v>369</v>
      </c>
      <c r="C212" s="18" t="s">
        <v>188</v>
      </c>
      <c r="D212" s="89" t="s">
        <v>38</v>
      </c>
      <c r="E212" s="29">
        <f t="shared" ref="E212:E216" si="68">SUM(F212:J212)</f>
        <v>40394</v>
      </c>
      <c r="F212" s="29">
        <f t="shared" ref="F212:J212" si="69">SUM(F213:F216)</f>
        <v>0</v>
      </c>
      <c r="G212" s="29">
        <f t="shared" si="69"/>
        <v>0</v>
      </c>
      <c r="H212" s="29">
        <f t="shared" si="69"/>
        <v>40394</v>
      </c>
      <c r="I212" s="29">
        <f t="shared" si="69"/>
        <v>0</v>
      </c>
      <c r="J212" s="29">
        <f t="shared" si="69"/>
        <v>0</v>
      </c>
      <c r="K212" s="90"/>
      <c r="L212" s="91"/>
    </row>
    <row r="213" spans="1:12" ht="30" x14ac:dyDescent="0.2">
      <c r="A213" s="100"/>
      <c r="B213" s="92"/>
      <c r="C213" s="18" t="s">
        <v>1</v>
      </c>
      <c r="D213" s="89"/>
      <c r="E213" s="29">
        <f t="shared" si="68"/>
        <v>0</v>
      </c>
      <c r="F213" s="29">
        <v>0</v>
      </c>
      <c r="G213" s="29">
        <v>0</v>
      </c>
      <c r="H213" s="29">
        <v>0</v>
      </c>
      <c r="I213" s="29">
        <v>0</v>
      </c>
      <c r="J213" s="29">
        <v>0</v>
      </c>
      <c r="K213" s="90"/>
      <c r="L213" s="91"/>
    </row>
    <row r="214" spans="1:12" ht="30" x14ac:dyDescent="0.2">
      <c r="A214" s="100"/>
      <c r="B214" s="92"/>
      <c r="C214" s="18" t="s">
        <v>7</v>
      </c>
      <c r="D214" s="89"/>
      <c r="E214" s="29">
        <f t="shared" si="68"/>
        <v>39990.050000000003</v>
      </c>
      <c r="F214" s="94">
        <v>0</v>
      </c>
      <c r="G214" s="94">
        <v>0</v>
      </c>
      <c r="H214" s="29">
        <v>39990.050000000003</v>
      </c>
      <c r="I214" s="29">
        <v>0</v>
      </c>
      <c r="J214" s="29">
        <v>0</v>
      </c>
      <c r="K214" s="90"/>
      <c r="L214" s="91"/>
    </row>
    <row r="215" spans="1:12" ht="45" x14ac:dyDescent="0.2">
      <c r="A215" s="100"/>
      <c r="B215" s="92"/>
      <c r="C215" s="18" t="s">
        <v>16</v>
      </c>
      <c r="D215" s="89"/>
      <c r="E215" s="29">
        <f t="shared" si="68"/>
        <v>403.95</v>
      </c>
      <c r="F215" s="94">
        <v>0</v>
      </c>
      <c r="G215" s="94">
        <v>0</v>
      </c>
      <c r="H215" s="29">
        <v>403.95</v>
      </c>
      <c r="I215" s="29">
        <v>0</v>
      </c>
      <c r="J215" s="29">
        <v>0</v>
      </c>
      <c r="K215" s="90"/>
      <c r="L215" s="91"/>
    </row>
    <row r="216" spans="1:12" ht="30" x14ac:dyDescent="0.2">
      <c r="A216" s="101"/>
      <c r="B216" s="93"/>
      <c r="C216" s="18" t="s">
        <v>26</v>
      </c>
      <c r="D216" s="89"/>
      <c r="E216" s="29">
        <f t="shared" si="68"/>
        <v>0</v>
      </c>
      <c r="F216" s="29">
        <v>0</v>
      </c>
      <c r="G216" s="29">
        <v>0</v>
      </c>
      <c r="H216" s="29">
        <v>0</v>
      </c>
      <c r="I216" s="29">
        <v>0</v>
      </c>
      <c r="J216" s="29">
        <v>0</v>
      </c>
      <c r="K216" s="90"/>
      <c r="L216" s="91"/>
    </row>
    <row r="217" spans="1:12" ht="15" customHeight="1" x14ac:dyDescent="0.2">
      <c r="A217" s="99" t="s">
        <v>383</v>
      </c>
      <c r="B217" s="88" t="s">
        <v>204</v>
      </c>
      <c r="C217" s="18" t="s">
        <v>188</v>
      </c>
      <c r="D217" s="89" t="s">
        <v>38</v>
      </c>
      <c r="E217" s="29">
        <f t="shared" ref="E217:E221" si="70">SUM(F217:J217)</f>
        <v>0</v>
      </c>
      <c r="F217" s="29">
        <f t="shared" ref="F217:J217" si="71">SUM(F218:F221)</f>
        <v>0</v>
      </c>
      <c r="G217" s="29">
        <f t="shared" si="71"/>
        <v>0</v>
      </c>
      <c r="H217" s="29">
        <f t="shared" si="71"/>
        <v>0</v>
      </c>
      <c r="I217" s="29">
        <f t="shared" si="71"/>
        <v>0</v>
      </c>
      <c r="J217" s="29">
        <f t="shared" si="71"/>
        <v>0</v>
      </c>
      <c r="K217" s="90"/>
      <c r="L217" s="91"/>
    </row>
    <row r="218" spans="1:12" ht="30" x14ac:dyDescent="0.2">
      <c r="A218" s="100"/>
      <c r="B218" s="92"/>
      <c r="C218" s="18" t="s">
        <v>1</v>
      </c>
      <c r="D218" s="89"/>
      <c r="E218" s="29">
        <f t="shared" si="70"/>
        <v>0</v>
      </c>
      <c r="F218" s="29">
        <v>0</v>
      </c>
      <c r="G218" s="94">
        <v>0</v>
      </c>
      <c r="H218" s="29">
        <v>0</v>
      </c>
      <c r="I218" s="29">
        <v>0</v>
      </c>
      <c r="J218" s="29">
        <v>0</v>
      </c>
      <c r="K218" s="90"/>
      <c r="L218" s="91"/>
    </row>
    <row r="219" spans="1:12" ht="30" x14ac:dyDescent="0.2">
      <c r="A219" s="100"/>
      <c r="B219" s="92"/>
      <c r="C219" s="18" t="s">
        <v>7</v>
      </c>
      <c r="D219" s="89"/>
      <c r="E219" s="29">
        <f t="shared" si="70"/>
        <v>0</v>
      </c>
      <c r="F219" s="29">
        <v>0</v>
      </c>
      <c r="G219" s="94">
        <v>0</v>
      </c>
      <c r="H219" s="29">
        <v>0</v>
      </c>
      <c r="I219" s="29">
        <v>0</v>
      </c>
      <c r="J219" s="29">
        <v>0</v>
      </c>
      <c r="K219" s="90"/>
      <c r="L219" s="91"/>
    </row>
    <row r="220" spans="1:12" ht="45" x14ac:dyDescent="0.2">
      <c r="A220" s="100"/>
      <c r="B220" s="92"/>
      <c r="C220" s="18" t="s">
        <v>16</v>
      </c>
      <c r="D220" s="89"/>
      <c r="E220" s="29">
        <f t="shared" si="70"/>
        <v>0</v>
      </c>
      <c r="F220" s="29">
        <v>0</v>
      </c>
      <c r="G220" s="94">
        <v>0</v>
      </c>
      <c r="H220" s="29">
        <v>0</v>
      </c>
      <c r="I220" s="29">
        <v>0</v>
      </c>
      <c r="J220" s="29">
        <v>0</v>
      </c>
      <c r="K220" s="90"/>
      <c r="L220" s="91"/>
    </row>
    <row r="221" spans="1:12" ht="30" x14ac:dyDescent="0.2">
      <c r="A221" s="101"/>
      <c r="B221" s="93"/>
      <c r="C221" s="18" t="s">
        <v>26</v>
      </c>
      <c r="D221" s="89"/>
      <c r="E221" s="29">
        <f t="shared" si="70"/>
        <v>0</v>
      </c>
      <c r="F221" s="29">
        <v>0</v>
      </c>
      <c r="G221" s="94">
        <v>0</v>
      </c>
      <c r="H221" s="29">
        <v>0</v>
      </c>
      <c r="I221" s="29">
        <v>0</v>
      </c>
      <c r="J221" s="29">
        <v>0</v>
      </c>
      <c r="K221" s="90"/>
      <c r="L221" s="91"/>
    </row>
    <row r="222" spans="1:12" ht="15.75" customHeight="1" x14ac:dyDescent="0.2">
      <c r="A222" s="102"/>
      <c r="B222" s="80" t="s">
        <v>95</v>
      </c>
      <c r="C222" s="81"/>
      <c r="D222" s="81"/>
      <c r="E222" s="81"/>
      <c r="F222" s="81"/>
      <c r="G222" s="81"/>
      <c r="H222" s="81"/>
      <c r="I222" s="81"/>
      <c r="J222" s="81"/>
      <c r="K222" s="82"/>
      <c r="L222" s="83"/>
    </row>
    <row r="223" spans="1:12" ht="75" x14ac:dyDescent="0.2">
      <c r="A223" s="84" t="s">
        <v>6</v>
      </c>
      <c r="B223" s="85" t="s">
        <v>166</v>
      </c>
      <c r="C223" s="18"/>
      <c r="D223" s="18"/>
      <c r="E223" s="18"/>
      <c r="F223" s="29"/>
      <c r="G223" s="29"/>
      <c r="H223" s="18"/>
      <c r="I223" s="18"/>
      <c r="J223" s="18"/>
      <c r="K223" s="18"/>
      <c r="L223" s="86"/>
    </row>
    <row r="224" spans="1:12" ht="15" customHeight="1" x14ac:dyDescent="0.2">
      <c r="A224" s="87" t="s">
        <v>123</v>
      </c>
      <c r="B224" s="88" t="s">
        <v>180</v>
      </c>
      <c r="C224" s="18" t="s">
        <v>2</v>
      </c>
      <c r="D224" s="89" t="s">
        <v>38</v>
      </c>
      <c r="E224" s="29">
        <f t="shared" ref="E224:J224" si="72">SUM(E225:E228)</f>
        <v>515216.6</v>
      </c>
      <c r="F224" s="29">
        <f t="shared" si="72"/>
        <v>241801</v>
      </c>
      <c r="G224" s="29">
        <f t="shared" si="72"/>
        <v>273415.59999999998</v>
      </c>
      <c r="H224" s="29">
        <f t="shared" si="72"/>
        <v>0</v>
      </c>
      <c r="I224" s="29">
        <f t="shared" si="72"/>
        <v>0</v>
      </c>
      <c r="J224" s="29">
        <f t="shared" si="72"/>
        <v>0</v>
      </c>
      <c r="K224" s="90"/>
      <c r="L224" s="91"/>
    </row>
    <row r="225" spans="1:15" ht="34.5" customHeight="1" x14ac:dyDescent="0.2">
      <c r="A225" s="87"/>
      <c r="B225" s="92"/>
      <c r="C225" s="18" t="s">
        <v>1</v>
      </c>
      <c r="D225" s="89"/>
      <c r="E225" s="29">
        <f t="shared" ref="E225:E298" si="73">SUM(F225:J225)</f>
        <v>0</v>
      </c>
      <c r="F225" s="95">
        <v>0</v>
      </c>
      <c r="G225" s="95">
        <v>0</v>
      </c>
      <c r="H225" s="95">
        <v>0</v>
      </c>
      <c r="I225" s="95">
        <v>0</v>
      </c>
      <c r="J225" s="95">
        <v>0</v>
      </c>
      <c r="K225" s="90"/>
      <c r="L225" s="91"/>
    </row>
    <row r="226" spans="1:15" ht="30" x14ac:dyDescent="0.2">
      <c r="A226" s="87"/>
      <c r="B226" s="92"/>
      <c r="C226" s="18" t="s">
        <v>7</v>
      </c>
      <c r="D226" s="89"/>
      <c r="E226" s="29">
        <f t="shared" si="73"/>
        <v>0</v>
      </c>
      <c r="F226" s="95">
        <v>0</v>
      </c>
      <c r="G226" s="95">
        <v>0</v>
      </c>
      <c r="H226" s="95">
        <v>0</v>
      </c>
      <c r="I226" s="95">
        <v>0</v>
      </c>
      <c r="J226" s="95">
        <v>0</v>
      </c>
      <c r="K226" s="90"/>
      <c r="L226" s="91"/>
    </row>
    <row r="227" spans="1:15" ht="45" x14ac:dyDescent="0.2">
      <c r="A227" s="87"/>
      <c r="B227" s="92"/>
      <c r="C227" s="18" t="s">
        <v>16</v>
      </c>
      <c r="D227" s="89"/>
      <c r="E227" s="29">
        <f t="shared" si="73"/>
        <v>515216.6</v>
      </c>
      <c r="F227" s="95">
        <v>241801</v>
      </c>
      <c r="G227" s="95">
        <v>273415.59999999998</v>
      </c>
      <c r="H227" s="95">
        <v>0</v>
      </c>
      <c r="I227" s="95">
        <v>0</v>
      </c>
      <c r="J227" s="95">
        <v>0</v>
      </c>
      <c r="K227" s="90"/>
      <c r="L227" s="91"/>
    </row>
    <row r="228" spans="1:15" ht="30" x14ac:dyDescent="0.2">
      <c r="A228" s="87"/>
      <c r="B228" s="93"/>
      <c r="C228" s="18" t="s">
        <v>26</v>
      </c>
      <c r="D228" s="89"/>
      <c r="E228" s="29">
        <f t="shared" si="73"/>
        <v>0</v>
      </c>
      <c r="F228" s="95">
        <v>0</v>
      </c>
      <c r="G228" s="95">
        <v>0</v>
      </c>
      <c r="H228" s="95">
        <v>0</v>
      </c>
      <c r="I228" s="95">
        <v>0</v>
      </c>
      <c r="J228" s="95">
        <v>0</v>
      </c>
      <c r="K228" s="90"/>
      <c r="L228" s="91"/>
    </row>
    <row r="229" spans="1:15" ht="18.75" customHeight="1" x14ac:dyDescent="0.2">
      <c r="A229" s="87" t="s">
        <v>125</v>
      </c>
      <c r="B229" s="88" t="s">
        <v>168</v>
      </c>
      <c r="C229" s="18" t="s">
        <v>2</v>
      </c>
      <c r="D229" s="89" t="s">
        <v>38</v>
      </c>
      <c r="E229" s="29">
        <f t="shared" si="73"/>
        <v>362284.5</v>
      </c>
      <c r="F229" s="29">
        <f t="shared" ref="F229:J229" si="74">SUM(F230:F233)</f>
        <v>171015.5</v>
      </c>
      <c r="G229" s="29">
        <f t="shared" si="74"/>
        <v>191269</v>
      </c>
      <c r="H229" s="29">
        <f t="shared" si="74"/>
        <v>0</v>
      </c>
      <c r="I229" s="29">
        <f t="shared" si="74"/>
        <v>0</v>
      </c>
      <c r="J229" s="29">
        <f t="shared" si="74"/>
        <v>0</v>
      </c>
      <c r="K229" s="90"/>
      <c r="L229" s="91"/>
    </row>
    <row r="230" spans="1:15" ht="30" x14ac:dyDescent="0.2">
      <c r="A230" s="87"/>
      <c r="B230" s="92"/>
      <c r="C230" s="18" t="s">
        <v>1</v>
      </c>
      <c r="D230" s="89"/>
      <c r="E230" s="29">
        <f t="shared" si="73"/>
        <v>0</v>
      </c>
      <c r="F230" s="95">
        <v>0</v>
      </c>
      <c r="G230" s="95">
        <v>0</v>
      </c>
      <c r="H230" s="95">
        <v>0</v>
      </c>
      <c r="I230" s="95">
        <v>0</v>
      </c>
      <c r="J230" s="95">
        <v>0</v>
      </c>
      <c r="K230" s="90"/>
      <c r="L230" s="91"/>
    </row>
    <row r="231" spans="1:15" ht="30" x14ac:dyDescent="0.2">
      <c r="A231" s="87"/>
      <c r="B231" s="92"/>
      <c r="C231" s="18" t="s">
        <v>7</v>
      </c>
      <c r="D231" s="89"/>
      <c r="E231" s="29">
        <f t="shared" si="73"/>
        <v>0</v>
      </c>
      <c r="F231" s="95">
        <v>0</v>
      </c>
      <c r="G231" s="95">
        <v>0</v>
      </c>
      <c r="H231" s="95">
        <v>0</v>
      </c>
      <c r="I231" s="95">
        <v>0</v>
      </c>
      <c r="J231" s="95">
        <v>0</v>
      </c>
      <c r="K231" s="90"/>
      <c r="L231" s="91"/>
    </row>
    <row r="232" spans="1:15" ht="45" x14ac:dyDescent="0.2">
      <c r="A232" s="87"/>
      <c r="B232" s="92"/>
      <c r="C232" s="18" t="s">
        <v>16</v>
      </c>
      <c r="D232" s="89"/>
      <c r="E232" s="29">
        <f t="shared" si="73"/>
        <v>362284.5</v>
      </c>
      <c r="F232" s="95">
        <v>171015.5</v>
      </c>
      <c r="G232" s="95">
        <v>191269</v>
      </c>
      <c r="H232" s="95">
        <v>0</v>
      </c>
      <c r="I232" s="95">
        <v>0</v>
      </c>
      <c r="J232" s="95">
        <v>0</v>
      </c>
      <c r="K232" s="90"/>
      <c r="L232" s="91"/>
      <c r="O232" s="103"/>
    </row>
    <row r="233" spans="1:15" ht="30" x14ac:dyDescent="0.2">
      <c r="A233" s="87"/>
      <c r="B233" s="93"/>
      <c r="C233" s="18" t="s">
        <v>26</v>
      </c>
      <c r="D233" s="89"/>
      <c r="E233" s="29">
        <f t="shared" si="73"/>
        <v>0</v>
      </c>
      <c r="F233" s="95">
        <v>0</v>
      </c>
      <c r="G233" s="95">
        <v>0</v>
      </c>
      <c r="H233" s="95">
        <v>0</v>
      </c>
      <c r="I233" s="95">
        <v>0</v>
      </c>
      <c r="J233" s="95">
        <v>0</v>
      </c>
      <c r="K233" s="90"/>
      <c r="L233" s="91"/>
    </row>
    <row r="234" spans="1:15" ht="15" customHeight="1" x14ac:dyDescent="0.2">
      <c r="A234" s="87" t="s">
        <v>122</v>
      </c>
      <c r="B234" s="88" t="s">
        <v>169</v>
      </c>
      <c r="C234" s="18" t="s">
        <v>2</v>
      </c>
      <c r="D234" s="89" t="s">
        <v>38</v>
      </c>
      <c r="E234" s="29">
        <f t="shared" si="73"/>
        <v>29644.5</v>
      </c>
      <c r="F234" s="29">
        <f t="shared" ref="F234:J234" si="75">SUM(F235:F238)</f>
        <v>15000</v>
      </c>
      <c r="G234" s="29">
        <f t="shared" si="75"/>
        <v>14644.5</v>
      </c>
      <c r="H234" s="29">
        <f t="shared" si="75"/>
        <v>0</v>
      </c>
      <c r="I234" s="29">
        <f t="shared" si="75"/>
        <v>0</v>
      </c>
      <c r="J234" s="29">
        <f t="shared" si="75"/>
        <v>0</v>
      </c>
      <c r="K234" s="90"/>
      <c r="L234" s="91"/>
    </row>
    <row r="235" spans="1:15" ht="30" x14ac:dyDescent="0.2">
      <c r="A235" s="87"/>
      <c r="B235" s="92"/>
      <c r="C235" s="18" t="s">
        <v>1</v>
      </c>
      <c r="D235" s="89"/>
      <c r="E235" s="29">
        <f t="shared" si="73"/>
        <v>0</v>
      </c>
      <c r="F235" s="95">
        <v>0</v>
      </c>
      <c r="G235" s="95">
        <v>0</v>
      </c>
      <c r="H235" s="95">
        <v>0</v>
      </c>
      <c r="I235" s="95">
        <v>0</v>
      </c>
      <c r="J235" s="95">
        <v>0</v>
      </c>
      <c r="K235" s="90"/>
      <c r="L235" s="91"/>
    </row>
    <row r="236" spans="1:15" ht="30" x14ac:dyDescent="0.2">
      <c r="A236" s="87"/>
      <c r="B236" s="92"/>
      <c r="C236" s="18" t="s">
        <v>7</v>
      </c>
      <c r="D236" s="89"/>
      <c r="E236" s="29">
        <f t="shared" si="73"/>
        <v>0</v>
      </c>
      <c r="F236" s="95">
        <v>0</v>
      </c>
      <c r="G236" s="95">
        <v>0</v>
      </c>
      <c r="H236" s="95">
        <v>0</v>
      </c>
      <c r="I236" s="95">
        <v>0</v>
      </c>
      <c r="J236" s="95">
        <v>0</v>
      </c>
      <c r="K236" s="90"/>
      <c r="L236" s="91"/>
    </row>
    <row r="237" spans="1:15" ht="45" x14ac:dyDescent="0.2">
      <c r="A237" s="87"/>
      <c r="B237" s="92"/>
      <c r="C237" s="18" t="s">
        <v>16</v>
      </c>
      <c r="D237" s="89"/>
      <c r="E237" s="29">
        <f t="shared" si="73"/>
        <v>29644.5</v>
      </c>
      <c r="F237" s="95">
        <v>15000</v>
      </c>
      <c r="G237" s="95">
        <v>14644.5</v>
      </c>
      <c r="H237" s="95">
        <v>0</v>
      </c>
      <c r="I237" s="95">
        <v>0</v>
      </c>
      <c r="J237" s="95">
        <v>0</v>
      </c>
      <c r="K237" s="90"/>
      <c r="L237" s="91"/>
    </row>
    <row r="238" spans="1:15" ht="30" x14ac:dyDescent="0.2">
      <c r="A238" s="87"/>
      <c r="B238" s="93"/>
      <c r="C238" s="18" t="s">
        <v>26</v>
      </c>
      <c r="D238" s="89"/>
      <c r="E238" s="29">
        <f t="shared" si="73"/>
        <v>0</v>
      </c>
      <c r="F238" s="95">
        <v>0</v>
      </c>
      <c r="G238" s="95">
        <v>0</v>
      </c>
      <c r="H238" s="95">
        <v>0</v>
      </c>
      <c r="I238" s="95">
        <v>0</v>
      </c>
      <c r="J238" s="95">
        <v>0</v>
      </c>
      <c r="K238" s="90"/>
      <c r="L238" s="91"/>
    </row>
    <row r="239" spans="1:15" ht="15" customHeight="1" x14ac:dyDescent="0.2">
      <c r="A239" s="87" t="s">
        <v>122</v>
      </c>
      <c r="B239" s="88" t="s">
        <v>229</v>
      </c>
      <c r="C239" s="18" t="s">
        <v>2</v>
      </c>
      <c r="D239" s="89" t="s">
        <v>38</v>
      </c>
      <c r="E239" s="29">
        <f t="shared" ref="E239:E248" si="76">SUM(F239:J239)</f>
        <v>0</v>
      </c>
      <c r="F239" s="29">
        <f t="shared" ref="F239:J239" si="77">SUM(F240:F243)</f>
        <v>0</v>
      </c>
      <c r="G239" s="29">
        <f t="shared" si="77"/>
        <v>0</v>
      </c>
      <c r="H239" s="29">
        <f t="shared" si="77"/>
        <v>0</v>
      </c>
      <c r="I239" s="29">
        <f t="shared" si="77"/>
        <v>0</v>
      </c>
      <c r="J239" s="29">
        <f t="shared" si="77"/>
        <v>0</v>
      </c>
      <c r="K239" s="90"/>
      <c r="L239" s="91"/>
    </row>
    <row r="240" spans="1:15" ht="30" x14ac:dyDescent="0.2">
      <c r="A240" s="87"/>
      <c r="B240" s="92"/>
      <c r="C240" s="18" t="s">
        <v>1</v>
      </c>
      <c r="D240" s="89"/>
      <c r="E240" s="29">
        <f t="shared" si="76"/>
        <v>0</v>
      </c>
      <c r="F240" s="95">
        <v>0</v>
      </c>
      <c r="G240" s="95">
        <v>0</v>
      </c>
      <c r="H240" s="95">
        <v>0</v>
      </c>
      <c r="I240" s="95">
        <v>0</v>
      </c>
      <c r="J240" s="95">
        <v>0</v>
      </c>
      <c r="K240" s="90"/>
      <c r="L240" s="91"/>
    </row>
    <row r="241" spans="1:12" ht="30" x14ac:dyDescent="0.2">
      <c r="A241" s="87"/>
      <c r="B241" s="92"/>
      <c r="C241" s="18" t="s">
        <v>7</v>
      </c>
      <c r="D241" s="89"/>
      <c r="E241" s="29">
        <f t="shared" si="76"/>
        <v>0</v>
      </c>
      <c r="F241" s="95">
        <v>0</v>
      </c>
      <c r="G241" s="95">
        <v>0</v>
      </c>
      <c r="H241" s="95">
        <v>0</v>
      </c>
      <c r="I241" s="95">
        <v>0</v>
      </c>
      <c r="J241" s="95">
        <v>0</v>
      </c>
      <c r="K241" s="90"/>
      <c r="L241" s="91"/>
    </row>
    <row r="242" spans="1:12" ht="45" x14ac:dyDescent="0.2">
      <c r="A242" s="87"/>
      <c r="B242" s="92"/>
      <c r="C242" s="18" t="s">
        <v>16</v>
      </c>
      <c r="D242" s="89"/>
      <c r="E242" s="29">
        <f t="shared" si="76"/>
        <v>0</v>
      </c>
      <c r="F242" s="95">
        <v>0</v>
      </c>
      <c r="G242" s="95">
        <v>0</v>
      </c>
      <c r="H242" s="95">
        <v>0</v>
      </c>
      <c r="I242" s="95">
        <v>0</v>
      </c>
      <c r="J242" s="95">
        <v>0</v>
      </c>
      <c r="K242" s="90"/>
      <c r="L242" s="91"/>
    </row>
    <row r="243" spans="1:12" ht="30" x14ac:dyDescent="0.2">
      <c r="A243" s="87"/>
      <c r="B243" s="93"/>
      <c r="C243" s="18" t="s">
        <v>26</v>
      </c>
      <c r="D243" s="89"/>
      <c r="E243" s="29">
        <f t="shared" si="76"/>
        <v>0</v>
      </c>
      <c r="F243" s="95">
        <v>0</v>
      </c>
      <c r="G243" s="95">
        <v>0</v>
      </c>
      <c r="H243" s="95">
        <v>0</v>
      </c>
      <c r="I243" s="95">
        <v>0</v>
      </c>
      <c r="J243" s="95">
        <v>0</v>
      </c>
      <c r="K243" s="90"/>
      <c r="L243" s="91"/>
    </row>
    <row r="244" spans="1:12" ht="15" customHeight="1" x14ac:dyDescent="0.2">
      <c r="A244" s="87" t="s">
        <v>124</v>
      </c>
      <c r="B244" s="88" t="s">
        <v>230</v>
      </c>
      <c r="C244" s="18" t="s">
        <v>2</v>
      </c>
      <c r="D244" s="89" t="s">
        <v>38</v>
      </c>
      <c r="E244" s="29">
        <f t="shared" si="76"/>
        <v>0</v>
      </c>
      <c r="F244" s="29">
        <f t="shared" ref="F244:J244" si="78">SUM(F245:F248)</f>
        <v>0</v>
      </c>
      <c r="G244" s="29">
        <f t="shared" si="78"/>
        <v>0</v>
      </c>
      <c r="H244" s="29">
        <f t="shared" si="78"/>
        <v>0</v>
      </c>
      <c r="I244" s="29">
        <f t="shared" si="78"/>
        <v>0</v>
      </c>
      <c r="J244" s="29">
        <f t="shared" si="78"/>
        <v>0</v>
      </c>
      <c r="K244" s="90"/>
      <c r="L244" s="91"/>
    </row>
    <row r="245" spans="1:12" ht="30" x14ac:dyDescent="0.2">
      <c r="A245" s="87"/>
      <c r="B245" s="92"/>
      <c r="C245" s="18" t="s">
        <v>1</v>
      </c>
      <c r="D245" s="89"/>
      <c r="E245" s="29">
        <f t="shared" si="76"/>
        <v>0</v>
      </c>
      <c r="F245" s="95">
        <v>0</v>
      </c>
      <c r="G245" s="95">
        <v>0</v>
      </c>
      <c r="H245" s="95">
        <v>0</v>
      </c>
      <c r="I245" s="95">
        <v>0</v>
      </c>
      <c r="J245" s="95">
        <v>0</v>
      </c>
      <c r="K245" s="90"/>
      <c r="L245" s="91"/>
    </row>
    <row r="246" spans="1:12" ht="30" x14ac:dyDescent="0.2">
      <c r="A246" s="87"/>
      <c r="B246" s="92"/>
      <c r="C246" s="18" t="s">
        <v>7</v>
      </c>
      <c r="D246" s="89"/>
      <c r="E246" s="29">
        <f t="shared" si="76"/>
        <v>0</v>
      </c>
      <c r="F246" s="95">
        <v>0</v>
      </c>
      <c r="G246" s="95">
        <v>0</v>
      </c>
      <c r="H246" s="95">
        <v>0</v>
      </c>
      <c r="I246" s="95">
        <v>0</v>
      </c>
      <c r="J246" s="95">
        <v>0</v>
      </c>
      <c r="K246" s="90"/>
      <c r="L246" s="91"/>
    </row>
    <row r="247" spans="1:12" ht="45" x14ac:dyDescent="0.2">
      <c r="A247" s="87"/>
      <c r="B247" s="92"/>
      <c r="C247" s="18" t="s">
        <v>16</v>
      </c>
      <c r="D247" s="89"/>
      <c r="E247" s="29">
        <f t="shared" si="76"/>
        <v>0</v>
      </c>
      <c r="F247" s="95">
        <v>0</v>
      </c>
      <c r="G247" s="95">
        <v>0</v>
      </c>
      <c r="H247" s="95">
        <v>0</v>
      </c>
      <c r="I247" s="95">
        <v>0</v>
      </c>
      <c r="J247" s="95">
        <v>0</v>
      </c>
      <c r="K247" s="90"/>
      <c r="L247" s="91"/>
    </row>
    <row r="248" spans="1:12" ht="30" x14ac:dyDescent="0.2">
      <c r="A248" s="87"/>
      <c r="B248" s="93"/>
      <c r="C248" s="18" t="s">
        <v>26</v>
      </c>
      <c r="D248" s="89"/>
      <c r="E248" s="29">
        <f t="shared" si="76"/>
        <v>0</v>
      </c>
      <c r="F248" s="95">
        <v>0</v>
      </c>
      <c r="G248" s="95">
        <v>0</v>
      </c>
      <c r="H248" s="95">
        <v>0</v>
      </c>
      <c r="I248" s="95">
        <v>0</v>
      </c>
      <c r="J248" s="95">
        <v>0</v>
      </c>
      <c r="K248" s="90"/>
      <c r="L248" s="91"/>
    </row>
    <row r="249" spans="1:12" ht="15" customHeight="1" x14ac:dyDescent="0.2">
      <c r="A249" s="87" t="s">
        <v>133</v>
      </c>
      <c r="B249" s="88" t="s">
        <v>232</v>
      </c>
      <c r="C249" s="18" t="s">
        <v>2</v>
      </c>
      <c r="D249" s="89" t="s">
        <v>38</v>
      </c>
      <c r="E249" s="29">
        <f t="shared" ref="E249:E253" si="79">SUM(F249:J249)</f>
        <v>0</v>
      </c>
      <c r="F249" s="29">
        <f t="shared" ref="F249:J249" si="80">SUM(F250:F253)</f>
        <v>0</v>
      </c>
      <c r="G249" s="29">
        <f t="shared" si="80"/>
        <v>0</v>
      </c>
      <c r="H249" s="29">
        <f t="shared" si="80"/>
        <v>0</v>
      </c>
      <c r="I249" s="29">
        <f t="shared" si="80"/>
        <v>0</v>
      </c>
      <c r="J249" s="29">
        <f t="shared" si="80"/>
        <v>0</v>
      </c>
      <c r="K249" s="90"/>
      <c r="L249" s="91"/>
    </row>
    <row r="250" spans="1:12" ht="30" x14ac:dyDescent="0.2">
      <c r="A250" s="87"/>
      <c r="B250" s="92"/>
      <c r="C250" s="18" t="s">
        <v>1</v>
      </c>
      <c r="D250" s="89"/>
      <c r="E250" s="29">
        <f t="shared" si="79"/>
        <v>0</v>
      </c>
      <c r="F250" s="95">
        <v>0</v>
      </c>
      <c r="G250" s="95">
        <v>0</v>
      </c>
      <c r="H250" s="95">
        <v>0</v>
      </c>
      <c r="I250" s="95">
        <v>0</v>
      </c>
      <c r="J250" s="95">
        <v>0</v>
      </c>
      <c r="K250" s="90"/>
      <c r="L250" s="91"/>
    </row>
    <row r="251" spans="1:12" ht="30" x14ac:dyDescent="0.2">
      <c r="A251" s="87"/>
      <c r="B251" s="92"/>
      <c r="C251" s="18" t="s">
        <v>7</v>
      </c>
      <c r="D251" s="89"/>
      <c r="E251" s="29">
        <f t="shared" si="79"/>
        <v>0</v>
      </c>
      <c r="F251" s="95">
        <v>0</v>
      </c>
      <c r="G251" s="95">
        <v>0</v>
      </c>
      <c r="H251" s="95">
        <v>0</v>
      </c>
      <c r="I251" s="95">
        <v>0</v>
      </c>
      <c r="J251" s="95">
        <v>0</v>
      </c>
      <c r="K251" s="90"/>
      <c r="L251" s="91"/>
    </row>
    <row r="252" spans="1:12" ht="45" x14ac:dyDescent="0.2">
      <c r="A252" s="87"/>
      <c r="B252" s="92"/>
      <c r="C252" s="18" t="s">
        <v>16</v>
      </c>
      <c r="D252" s="89"/>
      <c r="E252" s="29">
        <f t="shared" si="79"/>
        <v>0</v>
      </c>
      <c r="F252" s="95">
        <v>0</v>
      </c>
      <c r="G252" s="95">
        <v>0</v>
      </c>
      <c r="H252" s="95">
        <v>0</v>
      </c>
      <c r="I252" s="95">
        <v>0</v>
      </c>
      <c r="J252" s="95">
        <v>0</v>
      </c>
      <c r="K252" s="90"/>
      <c r="L252" s="91"/>
    </row>
    <row r="253" spans="1:12" ht="30" x14ac:dyDescent="0.2">
      <c r="A253" s="87"/>
      <c r="B253" s="93"/>
      <c r="C253" s="18" t="s">
        <v>26</v>
      </c>
      <c r="D253" s="89"/>
      <c r="E253" s="29">
        <f t="shared" si="79"/>
        <v>0</v>
      </c>
      <c r="F253" s="95">
        <v>0</v>
      </c>
      <c r="G253" s="95">
        <v>0</v>
      </c>
      <c r="H253" s="95">
        <v>0</v>
      </c>
      <c r="I253" s="95">
        <v>0</v>
      </c>
      <c r="J253" s="95">
        <v>0</v>
      </c>
      <c r="K253" s="90"/>
      <c r="L253" s="91"/>
    </row>
    <row r="254" spans="1:12" ht="15" customHeight="1" x14ac:dyDescent="0.2">
      <c r="A254" s="87" t="s">
        <v>441</v>
      </c>
      <c r="B254" s="88" t="s">
        <v>419</v>
      </c>
      <c r="C254" s="18" t="s">
        <v>2</v>
      </c>
      <c r="D254" s="89" t="s">
        <v>38</v>
      </c>
      <c r="E254" s="29">
        <f t="shared" ref="E254:E258" si="81">SUM(F254:J254)</f>
        <v>51703.700000000004</v>
      </c>
      <c r="F254" s="29">
        <f t="shared" ref="F254:J254" si="82">SUM(F255:F258)</f>
        <v>0</v>
      </c>
      <c r="G254" s="29">
        <f t="shared" si="82"/>
        <v>0</v>
      </c>
      <c r="H254" s="29">
        <f t="shared" si="82"/>
        <v>17453.900000000001</v>
      </c>
      <c r="I254" s="29">
        <f t="shared" si="82"/>
        <v>17124.900000000001</v>
      </c>
      <c r="J254" s="29">
        <f t="shared" si="82"/>
        <v>17124.900000000001</v>
      </c>
      <c r="K254" s="90"/>
      <c r="L254" s="91"/>
    </row>
    <row r="255" spans="1:12" ht="30" x14ac:dyDescent="0.2">
      <c r="A255" s="87"/>
      <c r="B255" s="92"/>
      <c r="C255" s="18" t="s">
        <v>1</v>
      </c>
      <c r="D255" s="89"/>
      <c r="E255" s="29">
        <f t="shared" si="81"/>
        <v>0</v>
      </c>
      <c r="F255" s="95">
        <v>0</v>
      </c>
      <c r="G255" s="95">
        <v>0</v>
      </c>
      <c r="H255" s="95">
        <v>0</v>
      </c>
      <c r="I255" s="95">
        <v>0</v>
      </c>
      <c r="J255" s="95">
        <v>0</v>
      </c>
      <c r="K255" s="90"/>
      <c r="L255" s="91"/>
    </row>
    <row r="256" spans="1:12" ht="30" x14ac:dyDescent="0.2">
      <c r="A256" s="87"/>
      <c r="B256" s="92"/>
      <c r="C256" s="18" t="s">
        <v>7</v>
      </c>
      <c r="D256" s="89"/>
      <c r="E256" s="29">
        <f t="shared" si="81"/>
        <v>0</v>
      </c>
      <c r="F256" s="95">
        <v>0</v>
      </c>
      <c r="G256" s="95">
        <v>0</v>
      </c>
      <c r="H256" s="95">
        <v>0</v>
      </c>
      <c r="I256" s="95">
        <v>0</v>
      </c>
      <c r="J256" s="95">
        <v>0</v>
      </c>
      <c r="K256" s="90"/>
      <c r="L256" s="91"/>
    </row>
    <row r="257" spans="1:12" ht="45" x14ac:dyDescent="0.2">
      <c r="A257" s="87"/>
      <c r="B257" s="92"/>
      <c r="C257" s="18" t="s">
        <v>16</v>
      </c>
      <c r="D257" s="89"/>
      <c r="E257" s="29">
        <f t="shared" si="81"/>
        <v>51703.700000000004</v>
      </c>
      <c r="F257" s="95">
        <v>0</v>
      </c>
      <c r="G257" s="95">
        <v>0</v>
      </c>
      <c r="H257" s="95">
        <v>17453.900000000001</v>
      </c>
      <c r="I257" s="95">
        <v>17124.900000000001</v>
      </c>
      <c r="J257" s="95">
        <v>17124.900000000001</v>
      </c>
      <c r="K257" s="90"/>
      <c r="L257" s="91"/>
    </row>
    <row r="258" spans="1:12" ht="30" x14ac:dyDescent="0.2">
      <c r="A258" s="87"/>
      <c r="B258" s="93"/>
      <c r="C258" s="18" t="s">
        <v>26</v>
      </c>
      <c r="D258" s="89"/>
      <c r="E258" s="29">
        <f t="shared" si="81"/>
        <v>0</v>
      </c>
      <c r="F258" s="95">
        <v>0</v>
      </c>
      <c r="G258" s="95">
        <v>0</v>
      </c>
      <c r="H258" s="95">
        <v>0</v>
      </c>
      <c r="I258" s="95">
        <v>0</v>
      </c>
      <c r="J258" s="95">
        <v>0</v>
      </c>
      <c r="K258" s="90"/>
      <c r="L258" s="91"/>
    </row>
    <row r="259" spans="1:12" ht="15" customHeight="1" x14ac:dyDescent="0.2">
      <c r="A259" s="87" t="s">
        <v>381</v>
      </c>
      <c r="B259" s="88" t="s">
        <v>424</v>
      </c>
      <c r="C259" s="18" t="s">
        <v>2</v>
      </c>
      <c r="D259" s="89" t="s">
        <v>38</v>
      </c>
      <c r="E259" s="29">
        <f t="shared" ref="E259:E263" si="83">SUM(F259:J259)</f>
        <v>0</v>
      </c>
      <c r="F259" s="29">
        <f t="shared" ref="F259:J259" si="84">SUM(F260:F263)</f>
        <v>0</v>
      </c>
      <c r="G259" s="29">
        <f t="shared" si="84"/>
        <v>0</v>
      </c>
      <c r="H259" s="29">
        <f t="shared" si="84"/>
        <v>0</v>
      </c>
      <c r="I259" s="29">
        <f t="shared" si="84"/>
        <v>0</v>
      </c>
      <c r="J259" s="29">
        <f t="shared" si="84"/>
        <v>0</v>
      </c>
      <c r="K259" s="90"/>
      <c r="L259" s="91"/>
    </row>
    <row r="260" spans="1:12" ht="30" x14ac:dyDescent="0.2">
      <c r="A260" s="87"/>
      <c r="B260" s="92"/>
      <c r="C260" s="18" t="s">
        <v>1</v>
      </c>
      <c r="D260" s="89"/>
      <c r="E260" s="29">
        <f t="shared" si="83"/>
        <v>0</v>
      </c>
      <c r="F260" s="95">
        <v>0</v>
      </c>
      <c r="G260" s="95">
        <v>0</v>
      </c>
      <c r="H260" s="95">
        <v>0</v>
      </c>
      <c r="I260" s="95">
        <v>0</v>
      </c>
      <c r="J260" s="95">
        <v>0</v>
      </c>
      <c r="K260" s="90"/>
      <c r="L260" s="91"/>
    </row>
    <row r="261" spans="1:12" ht="30" x14ac:dyDescent="0.2">
      <c r="A261" s="87"/>
      <c r="B261" s="92"/>
      <c r="C261" s="18" t="s">
        <v>7</v>
      </c>
      <c r="D261" s="89"/>
      <c r="E261" s="29">
        <f t="shared" si="83"/>
        <v>0</v>
      </c>
      <c r="F261" s="95">
        <v>0</v>
      </c>
      <c r="G261" s="95">
        <v>0</v>
      </c>
      <c r="H261" s="95">
        <v>0</v>
      </c>
      <c r="I261" s="95">
        <v>0</v>
      </c>
      <c r="J261" s="95">
        <v>0</v>
      </c>
      <c r="K261" s="90"/>
      <c r="L261" s="91"/>
    </row>
    <row r="262" spans="1:12" ht="45" x14ac:dyDescent="0.2">
      <c r="A262" s="87"/>
      <c r="B262" s="92"/>
      <c r="C262" s="18" t="s">
        <v>16</v>
      </c>
      <c r="D262" s="89"/>
      <c r="E262" s="29">
        <f t="shared" si="83"/>
        <v>0</v>
      </c>
      <c r="F262" s="95">
        <v>0</v>
      </c>
      <c r="G262" s="95">
        <v>0</v>
      </c>
      <c r="H262" s="95">
        <v>0</v>
      </c>
      <c r="I262" s="95">
        <v>0</v>
      </c>
      <c r="J262" s="95">
        <v>0</v>
      </c>
      <c r="K262" s="90"/>
      <c r="L262" s="91"/>
    </row>
    <row r="263" spans="1:12" ht="30" x14ac:dyDescent="0.2">
      <c r="A263" s="87"/>
      <c r="B263" s="93"/>
      <c r="C263" s="18" t="s">
        <v>26</v>
      </c>
      <c r="D263" s="89"/>
      <c r="E263" s="29">
        <f t="shared" si="83"/>
        <v>0</v>
      </c>
      <c r="F263" s="95">
        <v>0</v>
      </c>
      <c r="G263" s="95">
        <v>0</v>
      </c>
      <c r="H263" s="95">
        <v>0</v>
      </c>
      <c r="I263" s="95">
        <v>0</v>
      </c>
      <c r="J263" s="95">
        <v>0</v>
      </c>
      <c r="K263" s="90"/>
      <c r="L263" s="91"/>
    </row>
    <row r="264" spans="1:12" ht="15" customHeight="1" x14ac:dyDescent="0.2">
      <c r="A264" s="87" t="s">
        <v>222</v>
      </c>
      <c r="B264" s="88" t="s">
        <v>374</v>
      </c>
      <c r="C264" s="18" t="s">
        <v>2</v>
      </c>
      <c r="D264" s="89" t="s">
        <v>38</v>
      </c>
      <c r="E264" s="29">
        <f t="shared" ref="E264:E268" si="85">SUM(F264:J264)</f>
        <v>1072449.3</v>
      </c>
      <c r="F264" s="29">
        <f t="shared" ref="F264:J264" si="86">SUM(F265:F268)</f>
        <v>0</v>
      </c>
      <c r="G264" s="29">
        <f t="shared" si="86"/>
        <v>0</v>
      </c>
      <c r="H264" s="29">
        <f t="shared" si="86"/>
        <v>386674.5</v>
      </c>
      <c r="I264" s="29">
        <f t="shared" si="86"/>
        <v>328998.40000000002</v>
      </c>
      <c r="J264" s="29">
        <f t="shared" si="86"/>
        <v>356776.4</v>
      </c>
      <c r="K264" s="90"/>
      <c r="L264" s="91"/>
    </row>
    <row r="265" spans="1:12" ht="30" x14ac:dyDescent="0.2">
      <c r="A265" s="87"/>
      <c r="B265" s="92"/>
      <c r="C265" s="18" t="s">
        <v>1</v>
      </c>
      <c r="D265" s="89"/>
      <c r="E265" s="29">
        <f t="shared" si="85"/>
        <v>0</v>
      </c>
      <c r="F265" s="95">
        <v>0</v>
      </c>
      <c r="G265" s="95">
        <v>0</v>
      </c>
      <c r="H265" s="95">
        <v>0</v>
      </c>
      <c r="I265" s="95">
        <v>0</v>
      </c>
      <c r="J265" s="95">
        <v>0</v>
      </c>
      <c r="K265" s="90"/>
      <c r="L265" s="91"/>
    </row>
    <row r="266" spans="1:12" ht="30" x14ac:dyDescent="0.2">
      <c r="A266" s="87"/>
      <c r="B266" s="92"/>
      <c r="C266" s="18" t="s">
        <v>7</v>
      </c>
      <c r="D266" s="89"/>
      <c r="E266" s="29">
        <f t="shared" si="85"/>
        <v>0</v>
      </c>
      <c r="F266" s="95">
        <v>0</v>
      </c>
      <c r="G266" s="95">
        <v>0</v>
      </c>
      <c r="H266" s="95">
        <v>0</v>
      </c>
      <c r="I266" s="95">
        <v>0</v>
      </c>
      <c r="J266" s="95">
        <v>0</v>
      </c>
      <c r="K266" s="90"/>
      <c r="L266" s="91"/>
    </row>
    <row r="267" spans="1:12" ht="45" x14ac:dyDescent="0.2">
      <c r="A267" s="87"/>
      <c r="B267" s="92"/>
      <c r="C267" s="18" t="s">
        <v>16</v>
      </c>
      <c r="D267" s="89"/>
      <c r="E267" s="29">
        <f t="shared" si="85"/>
        <v>1072449.3</v>
      </c>
      <c r="F267" s="95">
        <v>0</v>
      </c>
      <c r="G267" s="95">
        <v>0</v>
      </c>
      <c r="H267" s="95">
        <v>386674.5</v>
      </c>
      <c r="I267" s="95">
        <v>328998.40000000002</v>
      </c>
      <c r="J267" s="95">
        <v>356776.4</v>
      </c>
      <c r="K267" s="90"/>
      <c r="L267" s="91"/>
    </row>
    <row r="268" spans="1:12" ht="30" x14ac:dyDescent="0.2">
      <c r="A268" s="87"/>
      <c r="B268" s="93"/>
      <c r="C268" s="18" t="s">
        <v>26</v>
      </c>
      <c r="D268" s="89"/>
      <c r="E268" s="29">
        <f t="shared" si="85"/>
        <v>0</v>
      </c>
      <c r="F268" s="95">
        <v>0</v>
      </c>
      <c r="G268" s="95">
        <v>0</v>
      </c>
      <c r="H268" s="95">
        <v>0</v>
      </c>
      <c r="I268" s="95">
        <v>0</v>
      </c>
      <c r="J268" s="95">
        <v>0</v>
      </c>
      <c r="K268" s="90"/>
      <c r="L268" s="91"/>
    </row>
    <row r="269" spans="1:12" ht="15" customHeight="1" x14ac:dyDescent="0.2">
      <c r="A269" s="87" t="s">
        <v>442</v>
      </c>
      <c r="B269" s="88" t="s">
        <v>375</v>
      </c>
      <c r="C269" s="18" t="s">
        <v>2</v>
      </c>
      <c r="D269" s="89" t="s">
        <v>38</v>
      </c>
      <c r="E269" s="29">
        <f t="shared" ref="E269:E273" si="87">SUM(F269:J269)</f>
        <v>651995.05000000005</v>
      </c>
      <c r="F269" s="29">
        <f t="shared" ref="F269:J269" si="88">SUM(F270:F273)</f>
        <v>0</v>
      </c>
      <c r="G269" s="29">
        <f t="shared" si="88"/>
        <v>0</v>
      </c>
      <c r="H269" s="29">
        <f t="shared" si="88"/>
        <v>209795.05</v>
      </c>
      <c r="I269" s="29">
        <f t="shared" si="88"/>
        <v>221100</v>
      </c>
      <c r="J269" s="29">
        <f t="shared" si="88"/>
        <v>221100</v>
      </c>
      <c r="K269" s="90"/>
      <c r="L269" s="91"/>
    </row>
    <row r="270" spans="1:12" ht="30" x14ac:dyDescent="0.2">
      <c r="A270" s="87"/>
      <c r="B270" s="92"/>
      <c r="C270" s="18" t="s">
        <v>1</v>
      </c>
      <c r="D270" s="89"/>
      <c r="E270" s="29">
        <f t="shared" si="87"/>
        <v>0</v>
      </c>
      <c r="F270" s="95">
        <v>0</v>
      </c>
      <c r="G270" s="95">
        <v>0</v>
      </c>
      <c r="H270" s="95">
        <v>0</v>
      </c>
      <c r="I270" s="95">
        <v>0</v>
      </c>
      <c r="J270" s="95">
        <v>0</v>
      </c>
      <c r="K270" s="90"/>
      <c r="L270" s="91"/>
    </row>
    <row r="271" spans="1:12" ht="30" x14ac:dyDescent="0.2">
      <c r="A271" s="87"/>
      <c r="B271" s="92"/>
      <c r="C271" s="18" t="s">
        <v>7</v>
      </c>
      <c r="D271" s="89"/>
      <c r="E271" s="29">
        <f t="shared" si="87"/>
        <v>0</v>
      </c>
      <c r="F271" s="95">
        <v>0</v>
      </c>
      <c r="G271" s="95">
        <v>0</v>
      </c>
      <c r="H271" s="95">
        <v>0</v>
      </c>
      <c r="I271" s="95">
        <v>0</v>
      </c>
      <c r="J271" s="95">
        <v>0</v>
      </c>
      <c r="K271" s="90"/>
      <c r="L271" s="91"/>
    </row>
    <row r="272" spans="1:12" ht="45" x14ac:dyDescent="0.2">
      <c r="A272" s="87"/>
      <c r="B272" s="92"/>
      <c r="C272" s="18" t="s">
        <v>16</v>
      </c>
      <c r="D272" s="89"/>
      <c r="E272" s="29">
        <f t="shared" si="87"/>
        <v>651995.05000000005</v>
      </c>
      <c r="F272" s="95">
        <v>0</v>
      </c>
      <c r="G272" s="95">
        <v>0</v>
      </c>
      <c r="H272" s="95">
        <v>209795.05</v>
      </c>
      <c r="I272" s="95">
        <v>221100</v>
      </c>
      <c r="J272" s="95">
        <v>221100</v>
      </c>
      <c r="K272" s="90"/>
      <c r="L272" s="91"/>
    </row>
    <row r="273" spans="1:12" ht="30" x14ac:dyDescent="0.2">
      <c r="A273" s="87"/>
      <c r="B273" s="93"/>
      <c r="C273" s="18" t="s">
        <v>26</v>
      </c>
      <c r="D273" s="89"/>
      <c r="E273" s="29">
        <f t="shared" si="87"/>
        <v>0</v>
      </c>
      <c r="F273" s="95">
        <v>0</v>
      </c>
      <c r="G273" s="95">
        <v>0</v>
      </c>
      <c r="H273" s="95">
        <v>0</v>
      </c>
      <c r="I273" s="95">
        <v>0</v>
      </c>
      <c r="J273" s="95">
        <v>0</v>
      </c>
      <c r="K273" s="90"/>
      <c r="L273" s="91"/>
    </row>
    <row r="274" spans="1:12" ht="15" customHeight="1" x14ac:dyDescent="0.2">
      <c r="A274" s="87" t="s">
        <v>443</v>
      </c>
      <c r="B274" s="88" t="s">
        <v>460</v>
      </c>
      <c r="C274" s="18" t="s">
        <v>2</v>
      </c>
      <c r="D274" s="89" t="s">
        <v>38</v>
      </c>
      <c r="E274" s="29">
        <f t="shared" ref="E274:E278" si="89">SUM(F274:J274)</f>
        <v>13694.08</v>
      </c>
      <c r="F274" s="29">
        <f t="shared" ref="F274:J274" si="90">SUM(F275:F278)</f>
        <v>0</v>
      </c>
      <c r="G274" s="29">
        <f t="shared" si="90"/>
        <v>0</v>
      </c>
      <c r="H274" s="29">
        <f t="shared" si="90"/>
        <v>13694.08</v>
      </c>
      <c r="I274" s="29">
        <f t="shared" si="90"/>
        <v>0</v>
      </c>
      <c r="J274" s="29">
        <f t="shared" si="90"/>
        <v>0</v>
      </c>
      <c r="K274" s="90"/>
      <c r="L274" s="91"/>
    </row>
    <row r="275" spans="1:12" ht="30" x14ac:dyDescent="0.2">
      <c r="A275" s="87"/>
      <c r="B275" s="92"/>
      <c r="C275" s="18" t="s">
        <v>1</v>
      </c>
      <c r="D275" s="89"/>
      <c r="E275" s="29">
        <f t="shared" si="89"/>
        <v>0</v>
      </c>
      <c r="F275" s="95">
        <v>0</v>
      </c>
      <c r="G275" s="95">
        <v>0</v>
      </c>
      <c r="H275" s="95">
        <v>0</v>
      </c>
      <c r="I275" s="95">
        <v>0</v>
      </c>
      <c r="J275" s="95">
        <v>0</v>
      </c>
      <c r="K275" s="90"/>
      <c r="L275" s="91"/>
    </row>
    <row r="276" spans="1:12" ht="30" x14ac:dyDescent="0.2">
      <c r="A276" s="87"/>
      <c r="B276" s="92"/>
      <c r="C276" s="18" t="s">
        <v>7</v>
      </c>
      <c r="D276" s="89"/>
      <c r="E276" s="29">
        <f t="shared" si="89"/>
        <v>0</v>
      </c>
      <c r="F276" s="95">
        <v>0</v>
      </c>
      <c r="G276" s="95">
        <v>0</v>
      </c>
      <c r="H276" s="95">
        <v>0</v>
      </c>
      <c r="I276" s="95">
        <v>0</v>
      </c>
      <c r="J276" s="95">
        <v>0</v>
      </c>
      <c r="K276" s="90"/>
      <c r="L276" s="91"/>
    </row>
    <row r="277" spans="1:12" ht="45" x14ac:dyDescent="0.2">
      <c r="A277" s="87"/>
      <c r="B277" s="92"/>
      <c r="C277" s="18" t="s">
        <v>16</v>
      </c>
      <c r="D277" s="89"/>
      <c r="E277" s="29">
        <f t="shared" si="89"/>
        <v>13694.08</v>
      </c>
      <c r="F277" s="95">
        <v>0</v>
      </c>
      <c r="G277" s="95">
        <v>0</v>
      </c>
      <c r="H277" s="95">
        <v>13694.08</v>
      </c>
      <c r="I277" s="95">
        <v>0</v>
      </c>
      <c r="J277" s="95">
        <v>0</v>
      </c>
      <c r="K277" s="90"/>
      <c r="L277" s="91"/>
    </row>
    <row r="278" spans="1:12" ht="30" x14ac:dyDescent="0.2">
      <c r="A278" s="87"/>
      <c r="B278" s="93"/>
      <c r="C278" s="18" t="s">
        <v>26</v>
      </c>
      <c r="D278" s="89"/>
      <c r="E278" s="29">
        <f t="shared" si="89"/>
        <v>0</v>
      </c>
      <c r="F278" s="95">
        <v>0</v>
      </c>
      <c r="G278" s="95">
        <v>0</v>
      </c>
      <c r="H278" s="95">
        <v>0</v>
      </c>
      <c r="I278" s="95">
        <v>0</v>
      </c>
      <c r="J278" s="95">
        <v>0</v>
      </c>
      <c r="K278" s="90"/>
      <c r="L278" s="91"/>
    </row>
    <row r="279" spans="1:12" ht="15" customHeight="1" x14ac:dyDescent="0.2">
      <c r="A279" s="87" t="s">
        <v>444</v>
      </c>
      <c r="B279" s="88" t="s">
        <v>525</v>
      </c>
      <c r="C279" s="18" t="s">
        <v>2</v>
      </c>
      <c r="D279" s="89" t="s">
        <v>38</v>
      </c>
      <c r="E279" s="29">
        <f t="shared" ref="E279:E283" si="91">SUM(F279:J279)</f>
        <v>1546.5709999999999</v>
      </c>
      <c r="F279" s="29">
        <f t="shared" ref="F279:J279" si="92">SUM(F280:F283)</f>
        <v>0</v>
      </c>
      <c r="G279" s="29">
        <f t="shared" si="92"/>
        <v>0</v>
      </c>
      <c r="H279" s="29">
        <f t="shared" si="92"/>
        <v>1546.5709999999999</v>
      </c>
      <c r="I279" s="29">
        <f t="shared" si="92"/>
        <v>0</v>
      </c>
      <c r="J279" s="29">
        <f t="shared" si="92"/>
        <v>0</v>
      </c>
      <c r="K279" s="90"/>
      <c r="L279" s="91"/>
    </row>
    <row r="280" spans="1:12" ht="30" x14ac:dyDescent="0.2">
      <c r="A280" s="87"/>
      <c r="B280" s="92"/>
      <c r="C280" s="18" t="s">
        <v>1</v>
      </c>
      <c r="D280" s="89"/>
      <c r="E280" s="29">
        <f t="shared" si="91"/>
        <v>0</v>
      </c>
      <c r="F280" s="95">
        <v>0</v>
      </c>
      <c r="G280" s="95">
        <v>0</v>
      </c>
      <c r="H280" s="95">
        <v>0</v>
      </c>
      <c r="I280" s="95">
        <v>0</v>
      </c>
      <c r="J280" s="95">
        <v>0</v>
      </c>
      <c r="K280" s="90"/>
      <c r="L280" s="91"/>
    </row>
    <row r="281" spans="1:12" ht="30" x14ac:dyDescent="0.2">
      <c r="A281" s="87"/>
      <c r="B281" s="92"/>
      <c r="C281" s="18" t="s">
        <v>7</v>
      </c>
      <c r="D281" s="89"/>
      <c r="E281" s="29">
        <f t="shared" si="91"/>
        <v>0</v>
      </c>
      <c r="F281" s="95">
        <v>0</v>
      </c>
      <c r="G281" s="95">
        <v>0</v>
      </c>
      <c r="H281" s="95">
        <v>0</v>
      </c>
      <c r="I281" s="95">
        <v>0</v>
      </c>
      <c r="J281" s="95">
        <v>0</v>
      </c>
      <c r="K281" s="90"/>
      <c r="L281" s="91"/>
    </row>
    <row r="282" spans="1:12" ht="45" x14ac:dyDescent="0.2">
      <c r="A282" s="87"/>
      <c r="B282" s="92"/>
      <c r="C282" s="18" t="s">
        <v>16</v>
      </c>
      <c r="D282" s="89"/>
      <c r="E282" s="29">
        <f t="shared" si="91"/>
        <v>1546.5709999999999</v>
      </c>
      <c r="F282" s="95">
        <v>0</v>
      </c>
      <c r="G282" s="95">
        <v>0</v>
      </c>
      <c r="H282" s="95">
        <v>1546.5709999999999</v>
      </c>
      <c r="I282" s="95">
        <v>0</v>
      </c>
      <c r="J282" s="95">
        <v>0</v>
      </c>
      <c r="K282" s="90"/>
      <c r="L282" s="91"/>
    </row>
    <row r="283" spans="1:12" ht="30" x14ac:dyDescent="0.2">
      <c r="A283" s="87"/>
      <c r="B283" s="93"/>
      <c r="C283" s="18" t="s">
        <v>26</v>
      </c>
      <c r="D283" s="89"/>
      <c r="E283" s="29">
        <f t="shared" si="91"/>
        <v>0</v>
      </c>
      <c r="F283" s="95">
        <v>0</v>
      </c>
      <c r="G283" s="95">
        <v>0</v>
      </c>
      <c r="H283" s="95">
        <v>0</v>
      </c>
      <c r="I283" s="95">
        <v>0</v>
      </c>
      <c r="J283" s="95">
        <v>0</v>
      </c>
      <c r="K283" s="90"/>
      <c r="L283" s="91"/>
    </row>
    <row r="284" spans="1:12" ht="18.75" customHeight="1" x14ac:dyDescent="0.2">
      <c r="A284" s="87" t="s">
        <v>445</v>
      </c>
      <c r="B284" s="88" t="s">
        <v>195</v>
      </c>
      <c r="C284" s="18" t="s">
        <v>2</v>
      </c>
      <c r="D284" s="89" t="s">
        <v>38</v>
      </c>
      <c r="E284" s="29">
        <f t="shared" si="73"/>
        <v>5213</v>
      </c>
      <c r="F284" s="29">
        <f t="shared" ref="F284:J284" si="93">SUM(F285:F288)</f>
        <v>5213</v>
      </c>
      <c r="G284" s="29">
        <f t="shared" si="93"/>
        <v>0</v>
      </c>
      <c r="H284" s="29">
        <f t="shared" si="93"/>
        <v>0</v>
      </c>
      <c r="I284" s="29">
        <f t="shared" si="93"/>
        <v>0</v>
      </c>
      <c r="J284" s="29">
        <f t="shared" si="93"/>
        <v>0</v>
      </c>
      <c r="K284" s="90"/>
      <c r="L284" s="91"/>
    </row>
    <row r="285" spans="1:12" ht="30" x14ac:dyDescent="0.2">
      <c r="A285" s="87"/>
      <c r="B285" s="92"/>
      <c r="C285" s="18" t="s">
        <v>1</v>
      </c>
      <c r="D285" s="89"/>
      <c r="E285" s="29">
        <f t="shared" si="73"/>
        <v>0</v>
      </c>
      <c r="F285" s="95">
        <v>0</v>
      </c>
      <c r="G285" s="95">
        <v>0</v>
      </c>
      <c r="H285" s="95">
        <v>0</v>
      </c>
      <c r="I285" s="95">
        <v>0</v>
      </c>
      <c r="J285" s="95">
        <v>0</v>
      </c>
      <c r="K285" s="90"/>
      <c r="L285" s="91"/>
    </row>
    <row r="286" spans="1:12" ht="30" x14ac:dyDescent="0.2">
      <c r="A286" s="87"/>
      <c r="B286" s="92"/>
      <c r="C286" s="18" t="s">
        <v>7</v>
      </c>
      <c r="D286" s="89"/>
      <c r="E286" s="29">
        <f t="shared" si="73"/>
        <v>0</v>
      </c>
      <c r="F286" s="95">
        <v>0</v>
      </c>
      <c r="G286" s="95">
        <v>0</v>
      </c>
      <c r="H286" s="95">
        <v>0</v>
      </c>
      <c r="I286" s="95">
        <v>0</v>
      </c>
      <c r="J286" s="95">
        <v>0</v>
      </c>
      <c r="K286" s="90"/>
      <c r="L286" s="91"/>
    </row>
    <row r="287" spans="1:12" ht="45" x14ac:dyDescent="0.2">
      <c r="A287" s="87"/>
      <c r="B287" s="92"/>
      <c r="C287" s="18" t="s">
        <v>16</v>
      </c>
      <c r="D287" s="89"/>
      <c r="E287" s="29">
        <f t="shared" si="73"/>
        <v>5213</v>
      </c>
      <c r="F287" s="95">
        <v>5213</v>
      </c>
      <c r="G287" s="95">
        <v>0</v>
      </c>
      <c r="H287" s="95">
        <v>0</v>
      </c>
      <c r="I287" s="95">
        <v>0</v>
      </c>
      <c r="J287" s="95">
        <v>0</v>
      </c>
      <c r="K287" s="90"/>
      <c r="L287" s="91"/>
    </row>
    <row r="288" spans="1:12" ht="30" x14ac:dyDescent="0.2">
      <c r="A288" s="87"/>
      <c r="B288" s="93"/>
      <c r="C288" s="18" t="s">
        <v>26</v>
      </c>
      <c r="D288" s="89"/>
      <c r="E288" s="29">
        <f t="shared" si="73"/>
        <v>0</v>
      </c>
      <c r="F288" s="95">
        <v>0</v>
      </c>
      <c r="G288" s="95">
        <v>0</v>
      </c>
      <c r="H288" s="95">
        <v>0</v>
      </c>
      <c r="I288" s="95">
        <v>0</v>
      </c>
      <c r="J288" s="95">
        <v>0</v>
      </c>
      <c r="K288" s="90"/>
      <c r="L288" s="91"/>
    </row>
    <row r="289" spans="1:12" ht="15" customHeight="1" x14ac:dyDescent="0.2">
      <c r="A289" s="87" t="s">
        <v>446</v>
      </c>
      <c r="B289" s="88" t="s">
        <v>196</v>
      </c>
      <c r="C289" s="18" t="s">
        <v>2</v>
      </c>
      <c r="D289" s="89" t="s">
        <v>38</v>
      </c>
      <c r="E289" s="29">
        <f t="shared" si="73"/>
        <v>57666.8</v>
      </c>
      <c r="F289" s="29">
        <f t="shared" ref="F289:J289" si="94">SUM(F290:F293)</f>
        <v>10450</v>
      </c>
      <c r="G289" s="29">
        <f t="shared" si="94"/>
        <v>10690.4</v>
      </c>
      <c r="H289" s="29">
        <f t="shared" si="94"/>
        <v>12503.4</v>
      </c>
      <c r="I289" s="29">
        <f t="shared" si="94"/>
        <v>12011.5</v>
      </c>
      <c r="J289" s="29">
        <f t="shared" si="94"/>
        <v>12011.5</v>
      </c>
      <c r="K289" s="90"/>
      <c r="L289" s="91"/>
    </row>
    <row r="290" spans="1:12" ht="30" x14ac:dyDescent="0.2">
      <c r="A290" s="87"/>
      <c r="B290" s="92"/>
      <c r="C290" s="18" t="s">
        <v>1</v>
      </c>
      <c r="D290" s="89"/>
      <c r="E290" s="29">
        <f t="shared" si="73"/>
        <v>0</v>
      </c>
      <c r="F290" s="95">
        <v>0</v>
      </c>
      <c r="G290" s="95">
        <v>0</v>
      </c>
      <c r="H290" s="95">
        <v>0</v>
      </c>
      <c r="I290" s="95">
        <v>0</v>
      </c>
      <c r="J290" s="95">
        <v>0</v>
      </c>
      <c r="K290" s="90"/>
      <c r="L290" s="91"/>
    </row>
    <row r="291" spans="1:12" ht="30" x14ac:dyDescent="0.2">
      <c r="A291" s="87"/>
      <c r="B291" s="92"/>
      <c r="C291" s="18" t="s">
        <v>7</v>
      </c>
      <c r="D291" s="89"/>
      <c r="E291" s="29">
        <f t="shared" si="73"/>
        <v>0</v>
      </c>
      <c r="F291" s="95">
        <v>0</v>
      </c>
      <c r="G291" s="95">
        <v>0</v>
      </c>
      <c r="H291" s="95">
        <v>0</v>
      </c>
      <c r="I291" s="95">
        <v>0</v>
      </c>
      <c r="J291" s="95">
        <v>0</v>
      </c>
      <c r="K291" s="90"/>
      <c r="L291" s="91"/>
    </row>
    <row r="292" spans="1:12" ht="45" x14ac:dyDescent="0.2">
      <c r="A292" s="87"/>
      <c r="B292" s="92"/>
      <c r="C292" s="18" t="s">
        <v>16</v>
      </c>
      <c r="D292" s="89"/>
      <c r="E292" s="29">
        <f t="shared" si="73"/>
        <v>57666.8</v>
      </c>
      <c r="F292" s="95">
        <v>10450</v>
      </c>
      <c r="G292" s="95">
        <v>10690.4</v>
      </c>
      <c r="H292" s="95">
        <v>12503.4</v>
      </c>
      <c r="I292" s="95">
        <v>12011.5</v>
      </c>
      <c r="J292" s="95">
        <v>12011.5</v>
      </c>
      <c r="K292" s="90"/>
      <c r="L292" s="91"/>
    </row>
    <row r="293" spans="1:12" ht="30" x14ac:dyDescent="0.2">
      <c r="A293" s="87"/>
      <c r="B293" s="93"/>
      <c r="C293" s="18" t="s">
        <v>26</v>
      </c>
      <c r="D293" s="89"/>
      <c r="E293" s="29">
        <f t="shared" si="73"/>
        <v>0</v>
      </c>
      <c r="F293" s="95">
        <v>0</v>
      </c>
      <c r="G293" s="95">
        <v>0</v>
      </c>
      <c r="H293" s="95">
        <v>0</v>
      </c>
      <c r="I293" s="95">
        <v>0</v>
      </c>
      <c r="J293" s="95">
        <v>0</v>
      </c>
      <c r="K293" s="90"/>
      <c r="L293" s="91"/>
    </row>
    <row r="294" spans="1:12" ht="15" customHeight="1" x14ac:dyDescent="0.2">
      <c r="A294" s="87" t="s">
        <v>447</v>
      </c>
      <c r="B294" s="88" t="s">
        <v>197</v>
      </c>
      <c r="C294" s="18" t="s">
        <v>2</v>
      </c>
      <c r="D294" s="89" t="s">
        <v>38</v>
      </c>
      <c r="E294" s="29">
        <f t="shared" si="73"/>
        <v>0</v>
      </c>
      <c r="F294" s="29">
        <f t="shared" ref="F294:J294" si="95">SUM(F295:F298)</f>
        <v>0</v>
      </c>
      <c r="G294" s="29">
        <f t="shared" si="95"/>
        <v>0</v>
      </c>
      <c r="H294" s="29">
        <f t="shared" si="95"/>
        <v>0</v>
      </c>
      <c r="I294" s="29">
        <f t="shared" si="95"/>
        <v>0</v>
      </c>
      <c r="J294" s="29">
        <f t="shared" si="95"/>
        <v>0</v>
      </c>
      <c r="K294" s="90"/>
      <c r="L294" s="91"/>
    </row>
    <row r="295" spans="1:12" ht="30" x14ac:dyDescent="0.2">
      <c r="A295" s="87"/>
      <c r="B295" s="92"/>
      <c r="C295" s="18" t="s">
        <v>1</v>
      </c>
      <c r="D295" s="89"/>
      <c r="E295" s="29">
        <f t="shared" si="73"/>
        <v>0</v>
      </c>
      <c r="F295" s="95">
        <v>0</v>
      </c>
      <c r="G295" s="95">
        <v>0</v>
      </c>
      <c r="H295" s="95">
        <v>0</v>
      </c>
      <c r="I295" s="95">
        <v>0</v>
      </c>
      <c r="J295" s="95">
        <v>0</v>
      </c>
      <c r="K295" s="90"/>
      <c r="L295" s="91"/>
    </row>
    <row r="296" spans="1:12" ht="30" x14ac:dyDescent="0.2">
      <c r="A296" s="87"/>
      <c r="B296" s="92"/>
      <c r="C296" s="18" t="s">
        <v>7</v>
      </c>
      <c r="D296" s="89"/>
      <c r="E296" s="29">
        <f t="shared" si="73"/>
        <v>0</v>
      </c>
      <c r="F296" s="95">
        <v>0</v>
      </c>
      <c r="G296" s="95">
        <v>0</v>
      </c>
      <c r="H296" s="95">
        <v>0</v>
      </c>
      <c r="I296" s="95">
        <v>0</v>
      </c>
      <c r="J296" s="95">
        <v>0</v>
      </c>
      <c r="K296" s="90"/>
      <c r="L296" s="91"/>
    </row>
    <row r="297" spans="1:12" ht="45" x14ac:dyDescent="0.2">
      <c r="A297" s="87"/>
      <c r="B297" s="92"/>
      <c r="C297" s="18" t="s">
        <v>16</v>
      </c>
      <c r="D297" s="89"/>
      <c r="E297" s="29">
        <f t="shared" si="73"/>
        <v>0</v>
      </c>
      <c r="F297" s="95">
        <v>0</v>
      </c>
      <c r="G297" s="95">
        <v>0</v>
      </c>
      <c r="H297" s="95">
        <v>0</v>
      </c>
      <c r="I297" s="95">
        <v>0</v>
      </c>
      <c r="J297" s="95">
        <v>0</v>
      </c>
      <c r="K297" s="90"/>
      <c r="L297" s="91"/>
    </row>
    <row r="298" spans="1:12" ht="30" x14ac:dyDescent="0.2">
      <c r="A298" s="87"/>
      <c r="B298" s="93"/>
      <c r="C298" s="18" t="s">
        <v>26</v>
      </c>
      <c r="D298" s="89"/>
      <c r="E298" s="29">
        <f t="shared" si="73"/>
        <v>0</v>
      </c>
      <c r="F298" s="95">
        <v>0</v>
      </c>
      <c r="G298" s="95">
        <v>0</v>
      </c>
      <c r="H298" s="95">
        <v>0</v>
      </c>
      <c r="I298" s="95">
        <v>0</v>
      </c>
      <c r="J298" s="95">
        <v>0</v>
      </c>
      <c r="K298" s="90"/>
      <c r="L298" s="91"/>
    </row>
    <row r="299" spans="1:12" ht="15" customHeight="1" x14ac:dyDescent="0.2">
      <c r="A299" s="87" t="s">
        <v>448</v>
      </c>
      <c r="B299" s="88" t="s">
        <v>198</v>
      </c>
      <c r="C299" s="18" t="s">
        <v>2</v>
      </c>
      <c r="D299" s="89" t="s">
        <v>38</v>
      </c>
      <c r="E299" s="29">
        <f t="shared" ref="E299:E303" si="96">SUM(F299:J299)</f>
        <v>4750</v>
      </c>
      <c r="F299" s="29">
        <f t="shared" ref="F299:J299" si="97">SUM(F300:F303)</f>
        <v>4750</v>
      </c>
      <c r="G299" s="29">
        <f t="shared" si="97"/>
        <v>0</v>
      </c>
      <c r="H299" s="29">
        <f t="shared" si="97"/>
        <v>0</v>
      </c>
      <c r="I299" s="29">
        <f t="shared" si="97"/>
        <v>0</v>
      </c>
      <c r="J299" s="29">
        <f t="shared" si="97"/>
        <v>0</v>
      </c>
      <c r="K299" s="90"/>
      <c r="L299" s="91"/>
    </row>
    <row r="300" spans="1:12" ht="30" x14ac:dyDescent="0.2">
      <c r="A300" s="87"/>
      <c r="B300" s="92"/>
      <c r="C300" s="18" t="s">
        <v>1</v>
      </c>
      <c r="D300" s="89"/>
      <c r="E300" s="29">
        <f t="shared" si="96"/>
        <v>0</v>
      </c>
      <c r="F300" s="95">
        <v>0</v>
      </c>
      <c r="G300" s="95">
        <v>0</v>
      </c>
      <c r="H300" s="95">
        <v>0</v>
      </c>
      <c r="I300" s="95">
        <v>0</v>
      </c>
      <c r="J300" s="95">
        <v>0</v>
      </c>
      <c r="K300" s="90"/>
      <c r="L300" s="91"/>
    </row>
    <row r="301" spans="1:12" ht="30" x14ac:dyDescent="0.2">
      <c r="A301" s="87"/>
      <c r="B301" s="92"/>
      <c r="C301" s="18" t="s">
        <v>7</v>
      </c>
      <c r="D301" s="89"/>
      <c r="E301" s="29">
        <f t="shared" si="96"/>
        <v>0</v>
      </c>
      <c r="F301" s="95">
        <v>0</v>
      </c>
      <c r="G301" s="95">
        <v>0</v>
      </c>
      <c r="H301" s="95">
        <v>0</v>
      </c>
      <c r="I301" s="95">
        <v>0</v>
      </c>
      <c r="J301" s="95">
        <v>0</v>
      </c>
      <c r="K301" s="90"/>
      <c r="L301" s="91"/>
    </row>
    <row r="302" spans="1:12" ht="45" x14ac:dyDescent="0.2">
      <c r="A302" s="87"/>
      <c r="B302" s="92"/>
      <c r="C302" s="18" t="s">
        <v>16</v>
      </c>
      <c r="D302" s="89"/>
      <c r="E302" s="29">
        <f t="shared" si="96"/>
        <v>4750</v>
      </c>
      <c r="F302" s="95">
        <v>4750</v>
      </c>
      <c r="G302" s="95">
        <v>0</v>
      </c>
      <c r="H302" s="95">
        <v>0</v>
      </c>
      <c r="I302" s="95">
        <v>0</v>
      </c>
      <c r="J302" s="95">
        <v>0</v>
      </c>
      <c r="K302" s="90"/>
      <c r="L302" s="91"/>
    </row>
    <row r="303" spans="1:12" ht="30" x14ac:dyDescent="0.2">
      <c r="A303" s="87"/>
      <c r="B303" s="93"/>
      <c r="C303" s="18" t="s">
        <v>26</v>
      </c>
      <c r="D303" s="89"/>
      <c r="E303" s="29">
        <f t="shared" si="96"/>
        <v>0</v>
      </c>
      <c r="F303" s="95">
        <v>0</v>
      </c>
      <c r="G303" s="95">
        <v>0</v>
      </c>
      <c r="H303" s="95">
        <v>0</v>
      </c>
      <c r="I303" s="95">
        <v>0</v>
      </c>
      <c r="J303" s="95">
        <v>0</v>
      </c>
      <c r="K303" s="90"/>
      <c r="L303" s="91"/>
    </row>
    <row r="304" spans="1:12" ht="15" customHeight="1" x14ac:dyDescent="0.2">
      <c r="A304" s="87" t="s">
        <v>449</v>
      </c>
      <c r="B304" s="88" t="s">
        <v>199</v>
      </c>
      <c r="C304" s="18" t="s">
        <v>2</v>
      </c>
      <c r="D304" s="89" t="s">
        <v>38</v>
      </c>
      <c r="E304" s="29">
        <f t="shared" ref="E304:E308" si="98">SUM(F304:J304)</f>
        <v>3861</v>
      </c>
      <c r="F304" s="29">
        <f t="shared" ref="F304:J304" si="99">SUM(F305:F308)</f>
        <v>3861</v>
      </c>
      <c r="G304" s="29">
        <f t="shared" si="99"/>
        <v>0</v>
      </c>
      <c r="H304" s="29">
        <f t="shared" si="99"/>
        <v>0</v>
      </c>
      <c r="I304" s="29">
        <f t="shared" si="99"/>
        <v>0</v>
      </c>
      <c r="J304" s="29">
        <f t="shared" si="99"/>
        <v>0</v>
      </c>
      <c r="K304" s="90"/>
      <c r="L304" s="91"/>
    </row>
    <row r="305" spans="1:12" ht="30" x14ac:dyDescent="0.2">
      <c r="A305" s="87"/>
      <c r="B305" s="92"/>
      <c r="C305" s="18" t="s">
        <v>1</v>
      </c>
      <c r="D305" s="89"/>
      <c r="E305" s="29">
        <f t="shared" si="98"/>
        <v>0</v>
      </c>
      <c r="F305" s="95">
        <v>0</v>
      </c>
      <c r="G305" s="95">
        <v>0</v>
      </c>
      <c r="H305" s="95">
        <v>0</v>
      </c>
      <c r="I305" s="95">
        <v>0</v>
      </c>
      <c r="J305" s="95">
        <v>0</v>
      </c>
      <c r="K305" s="90"/>
      <c r="L305" s="91"/>
    </row>
    <row r="306" spans="1:12" ht="30" x14ac:dyDescent="0.2">
      <c r="A306" s="87"/>
      <c r="B306" s="92"/>
      <c r="C306" s="18" t="s">
        <v>7</v>
      </c>
      <c r="D306" s="89"/>
      <c r="E306" s="29">
        <f t="shared" si="98"/>
        <v>0</v>
      </c>
      <c r="F306" s="95">
        <v>0</v>
      </c>
      <c r="G306" s="95">
        <v>0</v>
      </c>
      <c r="H306" s="95">
        <v>0</v>
      </c>
      <c r="I306" s="95">
        <v>0</v>
      </c>
      <c r="J306" s="95">
        <v>0</v>
      </c>
      <c r="K306" s="90"/>
      <c r="L306" s="91"/>
    </row>
    <row r="307" spans="1:12" ht="45" x14ac:dyDescent="0.2">
      <c r="A307" s="87"/>
      <c r="B307" s="92"/>
      <c r="C307" s="18" t="s">
        <v>16</v>
      </c>
      <c r="D307" s="89"/>
      <c r="E307" s="29">
        <f t="shared" si="98"/>
        <v>3861</v>
      </c>
      <c r="F307" s="95">
        <v>3861</v>
      </c>
      <c r="G307" s="95">
        <v>0</v>
      </c>
      <c r="H307" s="95">
        <v>0</v>
      </c>
      <c r="I307" s="95">
        <v>0</v>
      </c>
      <c r="J307" s="95">
        <v>0</v>
      </c>
      <c r="K307" s="90"/>
      <c r="L307" s="91"/>
    </row>
    <row r="308" spans="1:12" ht="30.75" customHeight="1" x14ac:dyDescent="0.2">
      <c r="A308" s="87"/>
      <c r="B308" s="93"/>
      <c r="C308" s="18" t="s">
        <v>26</v>
      </c>
      <c r="D308" s="89"/>
      <c r="E308" s="29">
        <f t="shared" si="98"/>
        <v>0</v>
      </c>
      <c r="F308" s="95">
        <v>0</v>
      </c>
      <c r="G308" s="95">
        <v>0</v>
      </c>
      <c r="H308" s="95">
        <v>0</v>
      </c>
      <c r="I308" s="95">
        <v>0</v>
      </c>
      <c r="J308" s="95">
        <v>0</v>
      </c>
      <c r="K308" s="90"/>
      <c r="L308" s="91"/>
    </row>
    <row r="309" spans="1:12" ht="15" customHeight="1" x14ac:dyDescent="0.2">
      <c r="A309" s="87" t="s">
        <v>450</v>
      </c>
      <c r="B309" s="88" t="s">
        <v>200</v>
      </c>
      <c r="C309" s="18" t="s">
        <v>2</v>
      </c>
      <c r="D309" s="89" t="s">
        <v>38</v>
      </c>
      <c r="E309" s="29">
        <f t="shared" ref="E309:E313" si="100">SUM(F309:J309)</f>
        <v>5079.2</v>
      </c>
      <c r="F309" s="29">
        <f t="shared" ref="F309:J309" si="101">SUM(F310:F313)</f>
        <v>4002.4</v>
      </c>
      <c r="G309" s="29">
        <f t="shared" si="101"/>
        <v>1076.8</v>
      </c>
      <c r="H309" s="29">
        <f t="shared" si="101"/>
        <v>0</v>
      </c>
      <c r="I309" s="29">
        <f t="shared" si="101"/>
        <v>0</v>
      </c>
      <c r="J309" s="29">
        <f t="shared" si="101"/>
        <v>0</v>
      </c>
      <c r="K309" s="90"/>
      <c r="L309" s="91"/>
    </row>
    <row r="310" spans="1:12" ht="30" x14ac:dyDescent="0.2">
      <c r="A310" s="87"/>
      <c r="B310" s="92"/>
      <c r="C310" s="18" t="s">
        <v>1</v>
      </c>
      <c r="D310" s="89"/>
      <c r="E310" s="29">
        <f t="shared" si="100"/>
        <v>0</v>
      </c>
      <c r="F310" s="95">
        <v>0</v>
      </c>
      <c r="G310" s="95">
        <v>0</v>
      </c>
      <c r="H310" s="95">
        <v>0</v>
      </c>
      <c r="I310" s="95">
        <v>0</v>
      </c>
      <c r="J310" s="95">
        <v>0</v>
      </c>
      <c r="K310" s="90"/>
      <c r="L310" s="91"/>
    </row>
    <row r="311" spans="1:12" ht="30" x14ac:dyDescent="0.2">
      <c r="A311" s="87"/>
      <c r="B311" s="92"/>
      <c r="C311" s="18" t="s">
        <v>7</v>
      </c>
      <c r="D311" s="89"/>
      <c r="E311" s="29">
        <f t="shared" si="100"/>
        <v>0</v>
      </c>
      <c r="F311" s="95">
        <v>0</v>
      </c>
      <c r="G311" s="95">
        <v>0</v>
      </c>
      <c r="H311" s="95">
        <v>0</v>
      </c>
      <c r="I311" s="95">
        <v>0</v>
      </c>
      <c r="J311" s="95">
        <v>0</v>
      </c>
      <c r="K311" s="90"/>
      <c r="L311" s="91"/>
    </row>
    <row r="312" spans="1:12" ht="45" x14ac:dyDescent="0.2">
      <c r="A312" s="87"/>
      <c r="B312" s="92"/>
      <c r="C312" s="18" t="s">
        <v>16</v>
      </c>
      <c r="D312" s="89"/>
      <c r="E312" s="29">
        <f t="shared" si="100"/>
        <v>5079.2</v>
      </c>
      <c r="F312" s="95">
        <v>4002.4</v>
      </c>
      <c r="G312" s="95">
        <v>1076.8</v>
      </c>
      <c r="H312" s="95">
        <v>0</v>
      </c>
      <c r="I312" s="95">
        <v>0</v>
      </c>
      <c r="J312" s="95">
        <v>0</v>
      </c>
      <c r="K312" s="90"/>
      <c r="L312" s="91"/>
    </row>
    <row r="313" spans="1:12" ht="30" x14ac:dyDescent="0.2">
      <c r="A313" s="87"/>
      <c r="B313" s="93"/>
      <c r="C313" s="18" t="s">
        <v>26</v>
      </c>
      <c r="D313" s="89"/>
      <c r="E313" s="29">
        <f t="shared" si="100"/>
        <v>0</v>
      </c>
      <c r="F313" s="95">
        <v>0</v>
      </c>
      <c r="G313" s="95">
        <v>0</v>
      </c>
      <c r="H313" s="95">
        <v>0</v>
      </c>
      <c r="I313" s="95">
        <v>0</v>
      </c>
      <c r="J313" s="95">
        <v>0</v>
      </c>
      <c r="K313" s="90"/>
      <c r="L313" s="91"/>
    </row>
    <row r="314" spans="1:12" ht="15" customHeight="1" x14ac:dyDescent="0.2">
      <c r="A314" s="87" t="s">
        <v>451</v>
      </c>
      <c r="B314" s="88" t="s">
        <v>209</v>
      </c>
      <c r="C314" s="18" t="s">
        <v>2</v>
      </c>
      <c r="D314" s="89" t="s">
        <v>38</v>
      </c>
      <c r="E314" s="29">
        <f t="shared" ref="E314:E318" si="102">SUM(F314:J314)</f>
        <v>386</v>
      </c>
      <c r="F314" s="29">
        <f t="shared" ref="F314:J314" si="103">SUM(F315:F318)</f>
        <v>386</v>
      </c>
      <c r="G314" s="29">
        <f t="shared" si="103"/>
        <v>0</v>
      </c>
      <c r="H314" s="29">
        <f t="shared" si="103"/>
        <v>0</v>
      </c>
      <c r="I314" s="29">
        <f t="shared" si="103"/>
        <v>0</v>
      </c>
      <c r="J314" s="29">
        <f t="shared" si="103"/>
        <v>0</v>
      </c>
      <c r="K314" s="90"/>
      <c r="L314" s="91"/>
    </row>
    <row r="315" spans="1:12" ht="30" x14ac:dyDescent="0.2">
      <c r="A315" s="87"/>
      <c r="B315" s="92"/>
      <c r="C315" s="18" t="s">
        <v>1</v>
      </c>
      <c r="D315" s="89"/>
      <c r="E315" s="29">
        <f t="shared" si="102"/>
        <v>0</v>
      </c>
      <c r="F315" s="95">
        <v>0</v>
      </c>
      <c r="G315" s="95">
        <v>0</v>
      </c>
      <c r="H315" s="95">
        <v>0</v>
      </c>
      <c r="I315" s="95">
        <v>0</v>
      </c>
      <c r="J315" s="95">
        <v>0</v>
      </c>
      <c r="K315" s="90"/>
      <c r="L315" s="91"/>
    </row>
    <row r="316" spans="1:12" ht="30" x14ac:dyDescent="0.2">
      <c r="A316" s="87"/>
      <c r="B316" s="92"/>
      <c r="C316" s="18" t="s">
        <v>7</v>
      </c>
      <c r="D316" s="89"/>
      <c r="E316" s="29">
        <f t="shared" si="102"/>
        <v>0</v>
      </c>
      <c r="F316" s="95">
        <v>0</v>
      </c>
      <c r="G316" s="95">
        <v>0</v>
      </c>
      <c r="H316" s="95">
        <v>0</v>
      </c>
      <c r="I316" s="95">
        <v>0</v>
      </c>
      <c r="J316" s="95">
        <v>0</v>
      </c>
      <c r="K316" s="90"/>
      <c r="L316" s="91"/>
    </row>
    <row r="317" spans="1:12" ht="45" x14ac:dyDescent="0.2">
      <c r="A317" s="87"/>
      <c r="B317" s="92"/>
      <c r="C317" s="18" t="s">
        <v>16</v>
      </c>
      <c r="D317" s="89"/>
      <c r="E317" s="29">
        <f t="shared" si="102"/>
        <v>386</v>
      </c>
      <c r="F317" s="95">
        <v>386</v>
      </c>
      <c r="G317" s="95">
        <v>0</v>
      </c>
      <c r="H317" s="95">
        <v>0</v>
      </c>
      <c r="I317" s="95">
        <v>0</v>
      </c>
      <c r="J317" s="95">
        <v>0</v>
      </c>
      <c r="K317" s="90"/>
      <c r="L317" s="91"/>
    </row>
    <row r="318" spans="1:12" ht="30" x14ac:dyDescent="0.2">
      <c r="A318" s="87"/>
      <c r="B318" s="93"/>
      <c r="C318" s="18" t="s">
        <v>26</v>
      </c>
      <c r="D318" s="89"/>
      <c r="E318" s="29">
        <f t="shared" si="102"/>
        <v>0</v>
      </c>
      <c r="F318" s="95">
        <v>0</v>
      </c>
      <c r="G318" s="95">
        <v>0</v>
      </c>
      <c r="H318" s="95">
        <v>0</v>
      </c>
      <c r="I318" s="95">
        <v>0</v>
      </c>
      <c r="J318" s="95">
        <v>0</v>
      </c>
      <c r="K318" s="90"/>
      <c r="L318" s="91"/>
    </row>
    <row r="319" spans="1:12" ht="15" customHeight="1" x14ac:dyDescent="0.2">
      <c r="A319" s="87" t="s">
        <v>452</v>
      </c>
      <c r="B319" s="88" t="s">
        <v>201</v>
      </c>
      <c r="C319" s="18" t="s">
        <v>2</v>
      </c>
      <c r="D319" s="89" t="s">
        <v>38</v>
      </c>
      <c r="E319" s="29">
        <f t="shared" ref="E319:E323" si="104">SUM(F319:J319)</f>
        <v>24400</v>
      </c>
      <c r="F319" s="29">
        <f t="shared" ref="F319:J319" si="105">SUM(F320:F323)</f>
        <v>24400</v>
      </c>
      <c r="G319" s="29">
        <f t="shared" si="105"/>
        <v>0</v>
      </c>
      <c r="H319" s="29">
        <f t="shared" si="105"/>
        <v>0</v>
      </c>
      <c r="I319" s="29">
        <f t="shared" si="105"/>
        <v>0</v>
      </c>
      <c r="J319" s="29">
        <f t="shared" si="105"/>
        <v>0</v>
      </c>
      <c r="K319" s="90"/>
      <c r="L319" s="91"/>
    </row>
    <row r="320" spans="1:12" ht="30" x14ac:dyDescent="0.2">
      <c r="A320" s="87"/>
      <c r="B320" s="92"/>
      <c r="C320" s="18" t="s">
        <v>1</v>
      </c>
      <c r="D320" s="89"/>
      <c r="E320" s="29">
        <f t="shared" si="104"/>
        <v>0</v>
      </c>
      <c r="F320" s="95">
        <v>0</v>
      </c>
      <c r="G320" s="95">
        <v>0</v>
      </c>
      <c r="H320" s="95">
        <v>0</v>
      </c>
      <c r="I320" s="95">
        <v>0</v>
      </c>
      <c r="J320" s="95">
        <v>0</v>
      </c>
      <c r="K320" s="90"/>
      <c r="L320" s="91"/>
    </row>
    <row r="321" spans="1:12" ht="30" x14ac:dyDescent="0.2">
      <c r="A321" s="87"/>
      <c r="B321" s="92"/>
      <c r="C321" s="18" t="s">
        <v>7</v>
      </c>
      <c r="D321" s="89"/>
      <c r="E321" s="29">
        <f t="shared" si="104"/>
        <v>0</v>
      </c>
      <c r="F321" s="95">
        <v>0</v>
      </c>
      <c r="G321" s="95">
        <v>0</v>
      </c>
      <c r="H321" s="95">
        <v>0</v>
      </c>
      <c r="I321" s="95">
        <v>0</v>
      </c>
      <c r="J321" s="95">
        <v>0</v>
      </c>
      <c r="K321" s="90"/>
      <c r="L321" s="91"/>
    </row>
    <row r="322" spans="1:12" ht="45" x14ac:dyDescent="0.2">
      <c r="A322" s="87"/>
      <c r="B322" s="92"/>
      <c r="C322" s="18" t="s">
        <v>16</v>
      </c>
      <c r="D322" s="89"/>
      <c r="E322" s="29">
        <f t="shared" si="104"/>
        <v>24400</v>
      </c>
      <c r="F322" s="95">
        <v>24400</v>
      </c>
      <c r="G322" s="95">
        <v>0</v>
      </c>
      <c r="H322" s="95">
        <v>0</v>
      </c>
      <c r="I322" s="95">
        <v>0</v>
      </c>
      <c r="J322" s="95">
        <v>0</v>
      </c>
      <c r="K322" s="90"/>
      <c r="L322" s="91"/>
    </row>
    <row r="323" spans="1:12" ht="30" x14ac:dyDescent="0.2">
      <c r="A323" s="87"/>
      <c r="B323" s="93"/>
      <c r="C323" s="18" t="s">
        <v>26</v>
      </c>
      <c r="D323" s="89"/>
      <c r="E323" s="29">
        <f t="shared" si="104"/>
        <v>0</v>
      </c>
      <c r="F323" s="95">
        <v>0</v>
      </c>
      <c r="G323" s="95">
        <v>0</v>
      </c>
      <c r="H323" s="95">
        <v>0</v>
      </c>
      <c r="I323" s="95">
        <v>0</v>
      </c>
      <c r="J323" s="95">
        <v>0</v>
      </c>
      <c r="K323" s="90"/>
      <c r="L323" s="91"/>
    </row>
    <row r="324" spans="1:12" ht="15" customHeight="1" x14ac:dyDescent="0.2">
      <c r="A324" s="87" t="s">
        <v>453</v>
      </c>
      <c r="B324" s="88" t="s">
        <v>205</v>
      </c>
      <c r="C324" s="18" t="s">
        <v>2</v>
      </c>
      <c r="D324" s="89" t="s">
        <v>38</v>
      </c>
      <c r="E324" s="29">
        <f t="shared" ref="E324:E338" si="106">SUM(F324:J324)</f>
        <v>590.95000000000005</v>
      </c>
      <c r="F324" s="29">
        <f t="shared" ref="F324:J324" si="107">SUM(F325:F328)</f>
        <v>590.95000000000005</v>
      </c>
      <c r="G324" s="29">
        <f t="shared" si="107"/>
        <v>0</v>
      </c>
      <c r="H324" s="29">
        <f t="shared" si="107"/>
        <v>0</v>
      </c>
      <c r="I324" s="29">
        <f t="shared" si="107"/>
        <v>0</v>
      </c>
      <c r="J324" s="29">
        <f t="shared" si="107"/>
        <v>0</v>
      </c>
      <c r="K324" s="90"/>
      <c r="L324" s="91"/>
    </row>
    <row r="325" spans="1:12" ht="30" x14ac:dyDescent="0.2">
      <c r="A325" s="87"/>
      <c r="B325" s="92"/>
      <c r="C325" s="18" t="s">
        <v>1</v>
      </c>
      <c r="D325" s="89"/>
      <c r="E325" s="29">
        <f t="shared" si="106"/>
        <v>0</v>
      </c>
      <c r="F325" s="95">
        <v>0</v>
      </c>
      <c r="G325" s="95">
        <v>0</v>
      </c>
      <c r="H325" s="95">
        <v>0</v>
      </c>
      <c r="I325" s="95">
        <v>0</v>
      </c>
      <c r="J325" s="95">
        <v>0</v>
      </c>
      <c r="K325" s="90"/>
      <c r="L325" s="91"/>
    </row>
    <row r="326" spans="1:12" ht="30" x14ac:dyDescent="0.2">
      <c r="A326" s="87"/>
      <c r="B326" s="92"/>
      <c r="C326" s="18" t="s">
        <v>7</v>
      </c>
      <c r="D326" s="89"/>
      <c r="E326" s="29">
        <f t="shared" si="106"/>
        <v>0</v>
      </c>
      <c r="F326" s="95">
        <v>0</v>
      </c>
      <c r="G326" s="95">
        <v>0</v>
      </c>
      <c r="H326" s="95">
        <v>0</v>
      </c>
      <c r="I326" s="95">
        <v>0</v>
      </c>
      <c r="J326" s="95">
        <v>0</v>
      </c>
      <c r="K326" s="90"/>
      <c r="L326" s="91"/>
    </row>
    <row r="327" spans="1:12" ht="45" x14ac:dyDescent="0.2">
      <c r="A327" s="87"/>
      <c r="B327" s="92"/>
      <c r="C327" s="18" t="s">
        <v>16</v>
      </c>
      <c r="D327" s="89"/>
      <c r="E327" s="29">
        <f t="shared" si="106"/>
        <v>590.95000000000005</v>
      </c>
      <c r="F327" s="95">
        <v>590.95000000000005</v>
      </c>
      <c r="G327" s="95">
        <v>0</v>
      </c>
      <c r="H327" s="95">
        <v>0</v>
      </c>
      <c r="I327" s="95">
        <v>0</v>
      </c>
      <c r="J327" s="95">
        <v>0</v>
      </c>
      <c r="K327" s="90"/>
      <c r="L327" s="91"/>
    </row>
    <row r="328" spans="1:12" ht="30" x14ac:dyDescent="0.2">
      <c r="A328" s="87"/>
      <c r="B328" s="93"/>
      <c r="C328" s="18" t="s">
        <v>26</v>
      </c>
      <c r="D328" s="89"/>
      <c r="E328" s="29">
        <f t="shared" si="106"/>
        <v>0</v>
      </c>
      <c r="F328" s="95">
        <v>0</v>
      </c>
      <c r="G328" s="95">
        <v>0</v>
      </c>
      <c r="H328" s="95">
        <v>0</v>
      </c>
      <c r="I328" s="95">
        <v>0</v>
      </c>
      <c r="J328" s="95">
        <v>0</v>
      </c>
      <c r="K328" s="90"/>
      <c r="L328" s="91"/>
    </row>
    <row r="329" spans="1:12" ht="15" customHeight="1" x14ac:dyDescent="0.2">
      <c r="A329" s="99" t="s">
        <v>454</v>
      </c>
      <c r="B329" s="88" t="s">
        <v>206</v>
      </c>
      <c r="C329" s="18" t="s">
        <v>2</v>
      </c>
      <c r="D329" s="89" t="s">
        <v>38</v>
      </c>
      <c r="E329" s="29">
        <f t="shared" si="106"/>
        <v>170</v>
      </c>
      <c r="F329" s="29">
        <f t="shared" ref="F329:J329" si="108">SUM(F330:F333)</f>
        <v>0</v>
      </c>
      <c r="G329" s="29">
        <f t="shared" si="108"/>
        <v>170</v>
      </c>
      <c r="H329" s="29">
        <f t="shared" si="108"/>
        <v>0</v>
      </c>
      <c r="I329" s="29">
        <f t="shared" si="108"/>
        <v>0</v>
      </c>
      <c r="J329" s="29">
        <f t="shared" si="108"/>
        <v>0</v>
      </c>
      <c r="K329" s="90"/>
      <c r="L329" s="91"/>
    </row>
    <row r="330" spans="1:12" ht="30" x14ac:dyDescent="0.2">
      <c r="A330" s="100"/>
      <c r="B330" s="92"/>
      <c r="C330" s="18" t="s">
        <v>1</v>
      </c>
      <c r="D330" s="89"/>
      <c r="E330" s="29">
        <f t="shared" si="106"/>
        <v>0</v>
      </c>
      <c r="F330" s="95">
        <v>0</v>
      </c>
      <c r="G330" s="95">
        <v>0</v>
      </c>
      <c r="H330" s="95">
        <v>0</v>
      </c>
      <c r="I330" s="95">
        <v>0</v>
      </c>
      <c r="J330" s="95">
        <v>0</v>
      </c>
      <c r="K330" s="90"/>
      <c r="L330" s="91"/>
    </row>
    <row r="331" spans="1:12" ht="30" x14ac:dyDescent="0.2">
      <c r="A331" s="100"/>
      <c r="B331" s="92"/>
      <c r="C331" s="18" t="s">
        <v>7</v>
      </c>
      <c r="D331" s="89"/>
      <c r="E331" s="29">
        <f t="shared" si="106"/>
        <v>0</v>
      </c>
      <c r="F331" s="95">
        <v>0</v>
      </c>
      <c r="G331" s="95">
        <v>0</v>
      </c>
      <c r="H331" s="95">
        <v>0</v>
      </c>
      <c r="I331" s="95">
        <v>0</v>
      </c>
      <c r="J331" s="95">
        <v>0</v>
      </c>
      <c r="K331" s="90"/>
      <c r="L331" s="91"/>
    </row>
    <row r="332" spans="1:12" ht="45" x14ac:dyDescent="0.2">
      <c r="A332" s="100"/>
      <c r="B332" s="92"/>
      <c r="C332" s="18" t="s">
        <v>16</v>
      </c>
      <c r="D332" s="89"/>
      <c r="E332" s="29">
        <f t="shared" si="106"/>
        <v>170</v>
      </c>
      <c r="F332" s="95">
        <v>0</v>
      </c>
      <c r="G332" s="95">
        <v>170</v>
      </c>
      <c r="H332" s="95">
        <v>0</v>
      </c>
      <c r="I332" s="95">
        <v>0</v>
      </c>
      <c r="J332" s="95">
        <v>0</v>
      </c>
      <c r="K332" s="90"/>
      <c r="L332" s="91"/>
    </row>
    <row r="333" spans="1:12" ht="30" x14ac:dyDescent="0.2">
      <c r="A333" s="101"/>
      <c r="B333" s="93"/>
      <c r="C333" s="18" t="s">
        <v>26</v>
      </c>
      <c r="D333" s="89"/>
      <c r="E333" s="29">
        <f t="shared" si="106"/>
        <v>0</v>
      </c>
      <c r="F333" s="95">
        <v>0</v>
      </c>
      <c r="G333" s="95">
        <v>0</v>
      </c>
      <c r="H333" s="95">
        <v>0</v>
      </c>
      <c r="I333" s="95">
        <v>0</v>
      </c>
      <c r="J333" s="95">
        <v>0</v>
      </c>
      <c r="K333" s="90"/>
      <c r="L333" s="91"/>
    </row>
    <row r="334" spans="1:12" ht="15" customHeight="1" x14ac:dyDescent="0.2">
      <c r="A334" s="99" t="s">
        <v>455</v>
      </c>
      <c r="B334" s="88" t="s">
        <v>207</v>
      </c>
      <c r="C334" s="18" t="s">
        <v>2</v>
      </c>
      <c r="D334" s="89" t="s">
        <v>38</v>
      </c>
      <c r="E334" s="29">
        <f t="shared" si="106"/>
        <v>427</v>
      </c>
      <c r="F334" s="29">
        <f t="shared" ref="F334:J334" si="109">SUM(F335:F338)</f>
        <v>0</v>
      </c>
      <c r="G334" s="29">
        <f t="shared" si="109"/>
        <v>427</v>
      </c>
      <c r="H334" s="29">
        <f t="shared" si="109"/>
        <v>0</v>
      </c>
      <c r="I334" s="29">
        <f t="shared" si="109"/>
        <v>0</v>
      </c>
      <c r="J334" s="29">
        <f t="shared" si="109"/>
        <v>0</v>
      </c>
      <c r="K334" s="90"/>
      <c r="L334" s="91"/>
    </row>
    <row r="335" spans="1:12" ht="30" x14ac:dyDescent="0.2">
      <c r="A335" s="100"/>
      <c r="B335" s="92"/>
      <c r="C335" s="18" t="s">
        <v>1</v>
      </c>
      <c r="D335" s="89"/>
      <c r="E335" s="29">
        <f t="shared" si="106"/>
        <v>0</v>
      </c>
      <c r="F335" s="95">
        <v>0</v>
      </c>
      <c r="G335" s="95">
        <v>0</v>
      </c>
      <c r="H335" s="95">
        <v>0</v>
      </c>
      <c r="I335" s="95">
        <v>0</v>
      </c>
      <c r="J335" s="95">
        <v>0</v>
      </c>
      <c r="K335" s="90"/>
      <c r="L335" s="91"/>
    </row>
    <row r="336" spans="1:12" ht="30" x14ac:dyDescent="0.2">
      <c r="A336" s="100"/>
      <c r="B336" s="92"/>
      <c r="C336" s="18" t="s">
        <v>7</v>
      </c>
      <c r="D336" s="89"/>
      <c r="E336" s="29">
        <f t="shared" si="106"/>
        <v>0</v>
      </c>
      <c r="F336" s="95">
        <v>0</v>
      </c>
      <c r="G336" s="95">
        <v>0</v>
      </c>
      <c r="H336" s="95">
        <v>0</v>
      </c>
      <c r="I336" s="95">
        <v>0</v>
      </c>
      <c r="J336" s="95">
        <v>0</v>
      </c>
      <c r="K336" s="90"/>
      <c r="L336" s="91"/>
    </row>
    <row r="337" spans="1:12" ht="45" x14ac:dyDescent="0.2">
      <c r="A337" s="100"/>
      <c r="B337" s="92"/>
      <c r="C337" s="18" t="s">
        <v>16</v>
      </c>
      <c r="D337" s="89"/>
      <c r="E337" s="29">
        <f t="shared" si="106"/>
        <v>427</v>
      </c>
      <c r="F337" s="95">
        <v>0</v>
      </c>
      <c r="G337" s="95">
        <v>427</v>
      </c>
      <c r="H337" s="95">
        <v>0</v>
      </c>
      <c r="I337" s="95">
        <v>0</v>
      </c>
      <c r="J337" s="95">
        <v>0</v>
      </c>
      <c r="K337" s="90"/>
      <c r="L337" s="91"/>
    </row>
    <row r="338" spans="1:12" ht="30" x14ac:dyDescent="0.2">
      <c r="A338" s="101"/>
      <c r="B338" s="93"/>
      <c r="C338" s="18" t="s">
        <v>26</v>
      </c>
      <c r="D338" s="89"/>
      <c r="E338" s="29">
        <f t="shared" si="106"/>
        <v>0</v>
      </c>
      <c r="F338" s="95">
        <v>0</v>
      </c>
      <c r="G338" s="95">
        <v>0</v>
      </c>
      <c r="H338" s="95">
        <v>0</v>
      </c>
      <c r="I338" s="95">
        <v>0</v>
      </c>
      <c r="J338" s="95">
        <v>0</v>
      </c>
      <c r="K338" s="90"/>
      <c r="L338" s="91"/>
    </row>
    <row r="339" spans="1:12" ht="15" customHeight="1" x14ac:dyDescent="0.2">
      <c r="A339" s="99" t="s">
        <v>456</v>
      </c>
      <c r="B339" s="88" t="s">
        <v>208</v>
      </c>
      <c r="C339" s="18" t="s">
        <v>2</v>
      </c>
      <c r="D339" s="89" t="s">
        <v>38</v>
      </c>
      <c r="E339" s="29">
        <f t="shared" ref="E339:E343" si="110">SUM(F339:J339)</f>
        <v>3000</v>
      </c>
      <c r="F339" s="29">
        <f t="shared" ref="F339:J339" si="111">SUM(F340:F343)</f>
        <v>0</v>
      </c>
      <c r="G339" s="29">
        <f t="shared" si="111"/>
        <v>2000</v>
      </c>
      <c r="H339" s="29">
        <f t="shared" si="111"/>
        <v>1000</v>
      </c>
      <c r="I339" s="29">
        <f t="shared" si="111"/>
        <v>0</v>
      </c>
      <c r="J339" s="29">
        <f t="shared" si="111"/>
        <v>0</v>
      </c>
      <c r="K339" s="90"/>
      <c r="L339" s="91"/>
    </row>
    <row r="340" spans="1:12" ht="30" x14ac:dyDescent="0.2">
      <c r="A340" s="100"/>
      <c r="B340" s="92"/>
      <c r="C340" s="18" t="s">
        <v>1</v>
      </c>
      <c r="D340" s="89"/>
      <c r="E340" s="29">
        <f t="shared" si="110"/>
        <v>0</v>
      </c>
      <c r="F340" s="95">
        <v>0</v>
      </c>
      <c r="G340" s="95">
        <v>0</v>
      </c>
      <c r="H340" s="95">
        <v>0</v>
      </c>
      <c r="I340" s="95">
        <v>0</v>
      </c>
      <c r="J340" s="95">
        <v>0</v>
      </c>
      <c r="K340" s="90"/>
      <c r="L340" s="91"/>
    </row>
    <row r="341" spans="1:12" ht="30" x14ac:dyDescent="0.2">
      <c r="A341" s="100"/>
      <c r="B341" s="92"/>
      <c r="C341" s="18" t="s">
        <v>7</v>
      </c>
      <c r="D341" s="89"/>
      <c r="E341" s="29">
        <f t="shared" si="110"/>
        <v>0</v>
      </c>
      <c r="F341" s="95">
        <v>0</v>
      </c>
      <c r="G341" s="95">
        <v>0</v>
      </c>
      <c r="H341" s="95">
        <v>0</v>
      </c>
      <c r="I341" s="95">
        <v>0</v>
      </c>
      <c r="J341" s="95">
        <v>0</v>
      </c>
      <c r="K341" s="90"/>
      <c r="L341" s="91"/>
    </row>
    <row r="342" spans="1:12" ht="45" x14ac:dyDescent="0.2">
      <c r="A342" s="100"/>
      <c r="B342" s="92"/>
      <c r="C342" s="18" t="s">
        <v>16</v>
      </c>
      <c r="D342" s="89"/>
      <c r="E342" s="29">
        <f t="shared" si="110"/>
        <v>3000</v>
      </c>
      <c r="F342" s="95">
        <v>0</v>
      </c>
      <c r="G342" s="95">
        <v>2000</v>
      </c>
      <c r="H342" s="95">
        <v>1000</v>
      </c>
      <c r="I342" s="95">
        <v>0</v>
      </c>
      <c r="J342" s="95">
        <v>0</v>
      </c>
      <c r="K342" s="90"/>
      <c r="L342" s="91"/>
    </row>
    <row r="343" spans="1:12" ht="30" x14ac:dyDescent="0.2">
      <c r="A343" s="101"/>
      <c r="B343" s="93"/>
      <c r="C343" s="18" t="s">
        <v>26</v>
      </c>
      <c r="D343" s="89"/>
      <c r="E343" s="29">
        <f t="shared" si="110"/>
        <v>0</v>
      </c>
      <c r="F343" s="95">
        <v>0</v>
      </c>
      <c r="G343" s="95">
        <v>0</v>
      </c>
      <c r="H343" s="95">
        <v>0</v>
      </c>
      <c r="I343" s="95">
        <v>0</v>
      </c>
      <c r="J343" s="95">
        <v>0</v>
      </c>
      <c r="K343" s="90"/>
      <c r="L343" s="91"/>
    </row>
    <row r="344" spans="1:12" ht="59.25" customHeight="1" x14ac:dyDescent="0.2">
      <c r="A344" s="84" t="s">
        <v>10</v>
      </c>
      <c r="B344" s="85" t="s">
        <v>118</v>
      </c>
      <c r="C344" s="18"/>
      <c r="D344" s="18"/>
      <c r="E344" s="18"/>
      <c r="F344" s="29"/>
      <c r="G344" s="29"/>
      <c r="H344" s="18"/>
      <c r="I344" s="18"/>
      <c r="J344" s="18"/>
      <c r="K344" s="18"/>
      <c r="L344" s="86"/>
    </row>
    <row r="345" spans="1:12" ht="15" customHeight="1" x14ac:dyDescent="0.2">
      <c r="A345" s="87" t="s">
        <v>126</v>
      </c>
      <c r="B345" s="22" t="s">
        <v>492</v>
      </c>
      <c r="C345" s="18" t="s">
        <v>2</v>
      </c>
      <c r="D345" s="89" t="s">
        <v>38</v>
      </c>
      <c r="E345" s="29">
        <f t="shared" ref="E345:J345" si="112">SUM(E346:E349)</f>
        <v>691.99</v>
      </c>
      <c r="F345" s="29">
        <f t="shared" si="112"/>
        <v>0</v>
      </c>
      <c r="G345" s="29">
        <f t="shared" si="112"/>
        <v>0</v>
      </c>
      <c r="H345" s="29">
        <f t="shared" si="112"/>
        <v>691.99</v>
      </c>
      <c r="I345" s="29">
        <f t="shared" si="112"/>
        <v>0</v>
      </c>
      <c r="J345" s="29">
        <f t="shared" si="112"/>
        <v>0</v>
      </c>
      <c r="K345" s="90"/>
      <c r="L345" s="91"/>
    </row>
    <row r="346" spans="1:12" ht="30" x14ac:dyDescent="0.2">
      <c r="A346" s="87"/>
      <c r="B346" s="22"/>
      <c r="C346" s="18" t="s">
        <v>1</v>
      </c>
      <c r="D346" s="89"/>
      <c r="E346" s="94">
        <f>SUM(F346:J346)</f>
        <v>0</v>
      </c>
      <c r="F346" s="94">
        <v>0</v>
      </c>
      <c r="G346" s="94">
        <v>0</v>
      </c>
      <c r="H346" s="94">
        <v>0</v>
      </c>
      <c r="I346" s="94">
        <v>0</v>
      </c>
      <c r="J346" s="94">
        <v>0</v>
      </c>
      <c r="K346" s="90"/>
      <c r="L346" s="91"/>
    </row>
    <row r="347" spans="1:12" ht="30" x14ac:dyDescent="0.2">
      <c r="A347" s="87"/>
      <c r="B347" s="22"/>
      <c r="C347" s="18" t="s">
        <v>7</v>
      </c>
      <c r="D347" s="89"/>
      <c r="E347" s="94">
        <f t="shared" ref="E347:E349" si="113">SUM(F347:J347)</f>
        <v>443.56</v>
      </c>
      <c r="F347" s="94">
        <v>0</v>
      </c>
      <c r="G347" s="94">
        <v>0</v>
      </c>
      <c r="H347" s="29">
        <v>443.56</v>
      </c>
      <c r="I347" s="94">
        <v>0</v>
      </c>
      <c r="J347" s="94">
        <v>0</v>
      </c>
      <c r="K347" s="90"/>
      <c r="L347" s="91"/>
    </row>
    <row r="348" spans="1:12" ht="45" x14ac:dyDescent="0.2">
      <c r="A348" s="87"/>
      <c r="B348" s="22"/>
      <c r="C348" s="18" t="s">
        <v>16</v>
      </c>
      <c r="D348" s="89"/>
      <c r="E348" s="94">
        <f t="shared" si="113"/>
        <v>248.43</v>
      </c>
      <c r="F348" s="94">
        <v>0</v>
      </c>
      <c r="G348" s="94">
        <v>0</v>
      </c>
      <c r="H348" s="29">
        <v>248.43</v>
      </c>
      <c r="I348" s="94">
        <v>0</v>
      </c>
      <c r="J348" s="94">
        <v>0</v>
      </c>
      <c r="K348" s="90"/>
      <c r="L348" s="91"/>
    </row>
    <row r="349" spans="1:12" ht="30" x14ac:dyDescent="0.2">
      <c r="A349" s="87"/>
      <c r="B349" s="22"/>
      <c r="C349" s="18" t="s">
        <v>26</v>
      </c>
      <c r="D349" s="89"/>
      <c r="E349" s="94">
        <f t="shared" si="113"/>
        <v>0</v>
      </c>
      <c r="F349" s="94">
        <v>0</v>
      </c>
      <c r="G349" s="94">
        <v>0</v>
      </c>
      <c r="H349" s="94">
        <v>0</v>
      </c>
      <c r="I349" s="94">
        <v>0</v>
      </c>
      <c r="J349" s="94">
        <v>0</v>
      </c>
      <c r="K349" s="90"/>
      <c r="L349" s="91"/>
    </row>
    <row r="350" spans="1:12" ht="15.75" customHeight="1" x14ac:dyDescent="0.2">
      <c r="A350" s="102"/>
      <c r="B350" s="80" t="s">
        <v>216</v>
      </c>
      <c r="C350" s="81"/>
      <c r="D350" s="81"/>
      <c r="E350" s="81"/>
      <c r="F350" s="81"/>
      <c r="G350" s="81"/>
      <c r="H350" s="81"/>
      <c r="I350" s="81"/>
      <c r="J350" s="81"/>
      <c r="K350" s="82"/>
      <c r="L350" s="83"/>
    </row>
    <row r="351" spans="1:12" ht="60" x14ac:dyDescent="0.2">
      <c r="A351" s="84" t="s">
        <v>6</v>
      </c>
      <c r="B351" s="85" t="s">
        <v>181</v>
      </c>
      <c r="C351" s="18"/>
      <c r="D351" s="18"/>
      <c r="E351" s="18"/>
      <c r="F351" s="29"/>
      <c r="G351" s="29"/>
      <c r="H351" s="18"/>
      <c r="I351" s="18"/>
      <c r="J351" s="18"/>
      <c r="K351" s="18"/>
      <c r="L351" s="86"/>
    </row>
    <row r="352" spans="1:12" ht="15" customHeight="1" x14ac:dyDescent="0.2">
      <c r="A352" s="96" t="s">
        <v>123</v>
      </c>
      <c r="B352" s="104" t="s">
        <v>171</v>
      </c>
      <c r="C352" s="18" t="s">
        <v>2</v>
      </c>
      <c r="D352" s="89" t="s">
        <v>38</v>
      </c>
      <c r="E352" s="29">
        <f t="shared" ref="E352:E356" si="114">SUM(F352:J352)</f>
        <v>51692.97</v>
      </c>
      <c r="F352" s="29">
        <f t="shared" ref="F352:J352" si="115">SUM(F353:F356)</f>
        <v>2306.1099999999997</v>
      </c>
      <c r="G352" s="29">
        <f t="shared" si="115"/>
        <v>17740.010000000002</v>
      </c>
      <c r="H352" s="29">
        <f t="shared" si="115"/>
        <v>7366.85</v>
      </c>
      <c r="I352" s="29">
        <f t="shared" si="115"/>
        <v>12140</v>
      </c>
      <c r="J352" s="29">
        <f t="shared" si="115"/>
        <v>12140</v>
      </c>
      <c r="K352" s="90"/>
      <c r="L352" s="91"/>
    </row>
    <row r="353" spans="1:12" ht="30" x14ac:dyDescent="0.2">
      <c r="A353" s="97"/>
      <c r="B353" s="104"/>
      <c r="C353" s="18" t="s">
        <v>1</v>
      </c>
      <c r="D353" s="89"/>
      <c r="E353" s="29">
        <f t="shared" si="114"/>
        <v>0</v>
      </c>
      <c r="F353" s="95">
        <v>0</v>
      </c>
      <c r="G353" s="95">
        <v>0</v>
      </c>
      <c r="H353" s="95">
        <v>0</v>
      </c>
      <c r="I353" s="95">
        <v>0</v>
      </c>
      <c r="J353" s="95">
        <v>0</v>
      </c>
      <c r="K353" s="90"/>
      <c r="L353" s="91"/>
    </row>
    <row r="354" spans="1:12" ht="30" x14ac:dyDescent="0.2">
      <c r="A354" s="97"/>
      <c r="B354" s="104"/>
      <c r="C354" s="18" t="s">
        <v>7</v>
      </c>
      <c r="D354" s="89"/>
      <c r="E354" s="29">
        <f t="shared" si="114"/>
        <v>15241.41</v>
      </c>
      <c r="F354" s="95">
        <v>696.67</v>
      </c>
      <c r="G354" s="95">
        <v>5451.95</v>
      </c>
      <c r="H354" s="95">
        <v>1700.15</v>
      </c>
      <c r="I354" s="95">
        <v>3696.32</v>
      </c>
      <c r="J354" s="95">
        <v>3696.32</v>
      </c>
      <c r="K354" s="90"/>
      <c r="L354" s="91"/>
    </row>
    <row r="355" spans="1:12" ht="45" x14ac:dyDescent="0.2">
      <c r="A355" s="97"/>
      <c r="B355" s="104"/>
      <c r="C355" s="18" t="s">
        <v>16</v>
      </c>
      <c r="D355" s="89"/>
      <c r="E355" s="29">
        <f t="shared" si="114"/>
        <v>8465.86</v>
      </c>
      <c r="F355" s="95">
        <v>398.74</v>
      </c>
      <c r="G355" s="95">
        <v>2974.56</v>
      </c>
      <c r="H355" s="95">
        <v>952.2</v>
      </c>
      <c r="I355" s="95">
        <v>2070.1799999999998</v>
      </c>
      <c r="J355" s="95">
        <v>2070.1799999999998</v>
      </c>
      <c r="K355" s="90"/>
      <c r="L355" s="91"/>
    </row>
    <row r="356" spans="1:12" ht="30" x14ac:dyDescent="0.2">
      <c r="A356" s="98"/>
      <c r="B356" s="104"/>
      <c r="C356" s="18" t="s">
        <v>26</v>
      </c>
      <c r="D356" s="89"/>
      <c r="E356" s="29">
        <f t="shared" si="114"/>
        <v>27985.7</v>
      </c>
      <c r="F356" s="95">
        <v>1210.7</v>
      </c>
      <c r="G356" s="95">
        <v>9313.5</v>
      </c>
      <c r="H356" s="95">
        <v>4714.5</v>
      </c>
      <c r="I356" s="95">
        <v>6373.5</v>
      </c>
      <c r="J356" s="95">
        <v>6373.5</v>
      </c>
      <c r="K356" s="90"/>
      <c r="L356" s="91"/>
    </row>
    <row r="357" spans="1:12" ht="109.5" customHeight="1" x14ac:dyDescent="0.2">
      <c r="A357" s="102" t="s">
        <v>10</v>
      </c>
      <c r="B357" s="85" t="s">
        <v>172</v>
      </c>
      <c r="C357" s="18"/>
      <c r="D357" s="18"/>
      <c r="E357" s="18"/>
      <c r="F357" s="29"/>
      <c r="G357" s="29"/>
      <c r="H357" s="18"/>
      <c r="I357" s="18"/>
      <c r="J357" s="18"/>
      <c r="K357" s="18"/>
      <c r="L357" s="86"/>
    </row>
    <row r="358" spans="1:12" ht="15" customHeight="1" x14ac:dyDescent="0.2">
      <c r="A358" s="96" t="s">
        <v>126</v>
      </c>
      <c r="B358" s="104" t="s">
        <v>182</v>
      </c>
      <c r="C358" s="18" t="s">
        <v>2</v>
      </c>
      <c r="D358" s="89" t="s">
        <v>38</v>
      </c>
      <c r="E358" s="29">
        <f t="shared" ref="E358:E361" si="116">SUM(F358:J358)</f>
        <v>0</v>
      </c>
      <c r="F358" s="29">
        <f t="shared" ref="F358:J358" si="117">SUM(F359:F362)</f>
        <v>0</v>
      </c>
      <c r="G358" s="29">
        <f t="shared" si="117"/>
        <v>0</v>
      </c>
      <c r="H358" s="29">
        <f t="shared" si="117"/>
        <v>0</v>
      </c>
      <c r="I358" s="29">
        <f t="shared" si="117"/>
        <v>0</v>
      </c>
      <c r="J358" s="29">
        <f t="shared" si="117"/>
        <v>0</v>
      </c>
      <c r="K358" s="90"/>
      <c r="L358" s="91"/>
    </row>
    <row r="359" spans="1:12" ht="30" x14ac:dyDescent="0.2">
      <c r="A359" s="97"/>
      <c r="B359" s="104"/>
      <c r="C359" s="18" t="s">
        <v>1</v>
      </c>
      <c r="D359" s="89"/>
      <c r="E359" s="29">
        <f t="shared" si="116"/>
        <v>0</v>
      </c>
      <c r="F359" s="29">
        <v>0</v>
      </c>
      <c r="G359" s="95">
        <v>0</v>
      </c>
      <c r="H359" s="95">
        <v>0</v>
      </c>
      <c r="I359" s="95">
        <v>0</v>
      </c>
      <c r="J359" s="95">
        <v>0</v>
      </c>
      <c r="K359" s="90"/>
      <c r="L359" s="91"/>
    </row>
    <row r="360" spans="1:12" ht="30" x14ac:dyDescent="0.2">
      <c r="A360" s="97"/>
      <c r="B360" s="104"/>
      <c r="C360" s="18" t="s">
        <v>7</v>
      </c>
      <c r="D360" s="89"/>
      <c r="E360" s="29">
        <f t="shared" si="116"/>
        <v>0</v>
      </c>
      <c r="F360" s="29">
        <v>0</v>
      </c>
      <c r="G360" s="95">
        <v>0</v>
      </c>
      <c r="H360" s="95">
        <v>0</v>
      </c>
      <c r="I360" s="95">
        <v>0</v>
      </c>
      <c r="J360" s="95">
        <v>0</v>
      </c>
      <c r="K360" s="90"/>
      <c r="L360" s="91"/>
    </row>
    <row r="361" spans="1:12" ht="45" x14ac:dyDescent="0.2">
      <c r="A361" s="97"/>
      <c r="B361" s="104"/>
      <c r="C361" s="18" t="s">
        <v>16</v>
      </c>
      <c r="D361" s="89"/>
      <c r="E361" s="29">
        <f t="shared" si="116"/>
        <v>0</v>
      </c>
      <c r="F361" s="29">
        <v>0</v>
      </c>
      <c r="G361" s="95">
        <v>0</v>
      </c>
      <c r="H361" s="95">
        <v>0</v>
      </c>
      <c r="I361" s="95">
        <v>0</v>
      </c>
      <c r="J361" s="95">
        <v>0</v>
      </c>
      <c r="K361" s="90"/>
      <c r="L361" s="91"/>
    </row>
    <row r="362" spans="1:12" ht="30" x14ac:dyDescent="0.2">
      <c r="A362" s="98"/>
      <c r="B362" s="104"/>
      <c r="C362" s="18" t="s">
        <v>26</v>
      </c>
      <c r="D362" s="89"/>
      <c r="E362" s="29">
        <v>0</v>
      </c>
      <c r="F362" s="29">
        <v>0</v>
      </c>
      <c r="G362" s="29">
        <v>0</v>
      </c>
      <c r="H362" s="29">
        <v>0</v>
      </c>
      <c r="I362" s="29">
        <v>0</v>
      </c>
      <c r="J362" s="95">
        <v>0</v>
      </c>
      <c r="K362" s="90"/>
      <c r="L362" s="91"/>
    </row>
    <row r="363" spans="1:12" ht="15" customHeight="1" x14ac:dyDescent="0.2">
      <c r="A363" s="96" t="s">
        <v>127</v>
      </c>
      <c r="B363" s="104" t="s">
        <v>243</v>
      </c>
      <c r="C363" s="18" t="s">
        <v>2</v>
      </c>
      <c r="D363" s="89" t="s">
        <v>38</v>
      </c>
      <c r="E363" s="29">
        <f t="shared" ref="E363:E366" si="118">SUM(F363:J363)</f>
        <v>1471.21</v>
      </c>
      <c r="F363" s="29">
        <f t="shared" ref="F363:J363" si="119">SUM(F364:F367)</f>
        <v>1471.21</v>
      </c>
      <c r="G363" s="29">
        <f t="shared" si="119"/>
        <v>0</v>
      </c>
      <c r="H363" s="29">
        <f t="shared" si="119"/>
        <v>0</v>
      </c>
      <c r="I363" s="29">
        <f t="shared" si="119"/>
        <v>0</v>
      </c>
      <c r="J363" s="29">
        <f t="shared" si="119"/>
        <v>0</v>
      </c>
      <c r="K363" s="90"/>
      <c r="L363" s="91"/>
    </row>
    <row r="364" spans="1:12" ht="30" x14ac:dyDescent="0.2">
      <c r="A364" s="97"/>
      <c r="B364" s="104"/>
      <c r="C364" s="18" t="s">
        <v>1</v>
      </c>
      <c r="D364" s="89"/>
      <c r="E364" s="29">
        <f t="shared" si="118"/>
        <v>0</v>
      </c>
      <c r="F364" s="29">
        <v>0</v>
      </c>
      <c r="G364" s="95">
        <v>0</v>
      </c>
      <c r="H364" s="95">
        <v>0</v>
      </c>
      <c r="I364" s="95">
        <v>0</v>
      </c>
      <c r="J364" s="95">
        <v>0</v>
      </c>
      <c r="K364" s="90"/>
      <c r="L364" s="91"/>
    </row>
    <row r="365" spans="1:12" ht="30" x14ac:dyDescent="0.2">
      <c r="A365" s="97"/>
      <c r="B365" s="104"/>
      <c r="C365" s="18" t="s">
        <v>7</v>
      </c>
      <c r="D365" s="89"/>
      <c r="E365" s="29">
        <f t="shared" si="118"/>
        <v>935.68</v>
      </c>
      <c r="F365" s="29">
        <v>935.68</v>
      </c>
      <c r="G365" s="95">
        <v>0</v>
      </c>
      <c r="H365" s="95">
        <v>0</v>
      </c>
      <c r="I365" s="95">
        <v>0</v>
      </c>
      <c r="J365" s="95">
        <v>0</v>
      </c>
      <c r="K365" s="90"/>
      <c r="L365" s="91"/>
    </row>
    <row r="366" spans="1:12" ht="45" x14ac:dyDescent="0.2">
      <c r="A366" s="97"/>
      <c r="B366" s="104"/>
      <c r="C366" s="18" t="s">
        <v>16</v>
      </c>
      <c r="D366" s="89"/>
      <c r="E366" s="29">
        <f t="shared" si="118"/>
        <v>535.53</v>
      </c>
      <c r="F366" s="29">
        <v>535.53</v>
      </c>
      <c r="G366" s="95">
        <v>0</v>
      </c>
      <c r="H366" s="95">
        <v>0</v>
      </c>
      <c r="I366" s="95">
        <v>0</v>
      </c>
      <c r="J366" s="95">
        <v>0</v>
      </c>
      <c r="K366" s="90"/>
      <c r="L366" s="91"/>
    </row>
    <row r="367" spans="1:12" ht="30" x14ac:dyDescent="0.2">
      <c r="A367" s="98"/>
      <c r="B367" s="104"/>
      <c r="C367" s="18" t="s">
        <v>26</v>
      </c>
      <c r="D367" s="89"/>
      <c r="E367" s="29">
        <v>0</v>
      </c>
      <c r="F367" s="29">
        <v>0</v>
      </c>
      <c r="G367" s="29">
        <v>0</v>
      </c>
      <c r="H367" s="29">
        <v>0</v>
      </c>
      <c r="I367" s="29">
        <v>0</v>
      </c>
      <c r="J367" s="95">
        <v>0</v>
      </c>
      <c r="K367" s="90"/>
      <c r="L367" s="91"/>
    </row>
    <row r="368" spans="1:12" ht="15" customHeight="1" x14ac:dyDescent="0.2">
      <c r="A368" s="96" t="s">
        <v>28</v>
      </c>
      <c r="B368" s="105" t="s">
        <v>202</v>
      </c>
      <c r="C368" s="18" t="s">
        <v>2</v>
      </c>
      <c r="D368" s="89" t="s">
        <v>38</v>
      </c>
      <c r="E368" s="29">
        <f t="shared" ref="E368:E372" si="120">SUM(F368:J368)</f>
        <v>26635</v>
      </c>
      <c r="F368" s="29">
        <f t="shared" ref="F368:J368" si="121">SUM(F369:F372)</f>
        <v>4455</v>
      </c>
      <c r="G368" s="29">
        <f t="shared" si="121"/>
        <v>5000</v>
      </c>
      <c r="H368" s="29">
        <f t="shared" si="121"/>
        <v>7180</v>
      </c>
      <c r="I368" s="29">
        <f t="shared" si="121"/>
        <v>5000</v>
      </c>
      <c r="J368" s="29">
        <f t="shared" si="121"/>
        <v>5000</v>
      </c>
      <c r="K368" s="90"/>
      <c r="L368" s="91"/>
    </row>
    <row r="369" spans="1:12" ht="30" x14ac:dyDescent="0.2">
      <c r="A369" s="97"/>
      <c r="B369" s="106"/>
      <c r="C369" s="18" t="s">
        <v>1</v>
      </c>
      <c r="D369" s="89"/>
      <c r="E369" s="29">
        <f t="shared" si="120"/>
        <v>0</v>
      </c>
      <c r="F369" s="29">
        <v>0</v>
      </c>
      <c r="G369" s="95">
        <v>0</v>
      </c>
      <c r="H369" s="95">
        <v>0</v>
      </c>
      <c r="I369" s="95">
        <v>0</v>
      </c>
      <c r="J369" s="95">
        <v>0</v>
      </c>
      <c r="K369" s="90"/>
      <c r="L369" s="91"/>
    </row>
    <row r="370" spans="1:12" ht="30" x14ac:dyDescent="0.2">
      <c r="A370" s="97"/>
      <c r="B370" s="106"/>
      <c r="C370" s="18" t="s">
        <v>7</v>
      </c>
      <c r="D370" s="89"/>
      <c r="E370" s="29">
        <f t="shared" si="120"/>
        <v>0</v>
      </c>
      <c r="F370" s="29">
        <v>0</v>
      </c>
      <c r="G370" s="95">
        <v>0</v>
      </c>
      <c r="H370" s="95">
        <v>0</v>
      </c>
      <c r="I370" s="95">
        <v>0</v>
      </c>
      <c r="J370" s="95">
        <v>0</v>
      </c>
      <c r="K370" s="90"/>
      <c r="L370" s="91"/>
    </row>
    <row r="371" spans="1:12" ht="45" x14ac:dyDescent="0.2">
      <c r="A371" s="97"/>
      <c r="B371" s="106"/>
      <c r="C371" s="18" t="s">
        <v>16</v>
      </c>
      <c r="D371" s="89"/>
      <c r="E371" s="29">
        <f t="shared" si="120"/>
        <v>26635</v>
      </c>
      <c r="F371" s="29">
        <v>4455</v>
      </c>
      <c r="G371" s="95">
        <v>5000</v>
      </c>
      <c r="H371" s="95">
        <v>7180</v>
      </c>
      <c r="I371" s="95">
        <v>5000</v>
      </c>
      <c r="J371" s="95">
        <v>5000</v>
      </c>
      <c r="K371" s="90"/>
      <c r="L371" s="91"/>
    </row>
    <row r="372" spans="1:12" ht="33.75" customHeight="1" x14ac:dyDescent="0.2">
      <c r="A372" s="98"/>
      <c r="B372" s="107"/>
      <c r="C372" s="18" t="s">
        <v>26</v>
      </c>
      <c r="D372" s="89"/>
      <c r="E372" s="29">
        <f t="shared" si="120"/>
        <v>0</v>
      </c>
      <c r="F372" s="29">
        <v>0</v>
      </c>
      <c r="G372" s="95">
        <v>0</v>
      </c>
      <c r="H372" s="95">
        <v>0</v>
      </c>
      <c r="I372" s="95">
        <v>0</v>
      </c>
      <c r="J372" s="95">
        <v>0</v>
      </c>
      <c r="K372" s="90"/>
      <c r="L372" s="91"/>
    </row>
    <row r="373" spans="1:12" ht="15" customHeight="1" x14ac:dyDescent="0.2">
      <c r="A373" s="96" t="s">
        <v>129</v>
      </c>
      <c r="B373" s="104" t="s">
        <v>203</v>
      </c>
      <c r="C373" s="18" t="s">
        <v>2</v>
      </c>
      <c r="D373" s="89" t="s">
        <v>38</v>
      </c>
      <c r="E373" s="29">
        <f t="shared" ref="E373:E377" si="122">SUM(F373:J373)</f>
        <v>0</v>
      </c>
      <c r="F373" s="29">
        <f t="shared" ref="F373:J373" si="123">SUM(F374:F377)</f>
        <v>0</v>
      </c>
      <c r="G373" s="29">
        <f t="shared" si="123"/>
        <v>0</v>
      </c>
      <c r="H373" s="29">
        <f t="shared" si="123"/>
        <v>0</v>
      </c>
      <c r="I373" s="29">
        <f t="shared" si="123"/>
        <v>0</v>
      </c>
      <c r="J373" s="29">
        <f t="shared" si="123"/>
        <v>0</v>
      </c>
      <c r="K373" s="90"/>
      <c r="L373" s="91"/>
    </row>
    <row r="374" spans="1:12" ht="30" x14ac:dyDescent="0.2">
      <c r="A374" s="97"/>
      <c r="B374" s="104"/>
      <c r="C374" s="18" t="s">
        <v>1</v>
      </c>
      <c r="D374" s="89"/>
      <c r="E374" s="29">
        <f t="shared" si="122"/>
        <v>0</v>
      </c>
      <c r="F374" s="29">
        <v>0</v>
      </c>
      <c r="G374" s="95">
        <v>0</v>
      </c>
      <c r="H374" s="95">
        <v>0</v>
      </c>
      <c r="I374" s="95">
        <v>0</v>
      </c>
      <c r="J374" s="95">
        <v>0</v>
      </c>
      <c r="K374" s="90"/>
      <c r="L374" s="91"/>
    </row>
    <row r="375" spans="1:12" ht="30" x14ac:dyDescent="0.2">
      <c r="A375" s="97"/>
      <c r="B375" s="104"/>
      <c r="C375" s="18" t="s">
        <v>7</v>
      </c>
      <c r="D375" s="89"/>
      <c r="E375" s="29">
        <f t="shared" si="122"/>
        <v>0</v>
      </c>
      <c r="F375" s="29">
        <v>0</v>
      </c>
      <c r="G375" s="95">
        <v>0</v>
      </c>
      <c r="H375" s="95">
        <v>0</v>
      </c>
      <c r="I375" s="95">
        <v>0</v>
      </c>
      <c r="J375" s="95">
        <v>0</v>
      </c>
      <c r="K375" s="90"/>
      <c r="L375" s="91"/>
    </row>
    <row r="376" spans="1:12" ht="45" x14ac:dyDescent="0.2">
      <c r="A376" s="97"/>
      <c r="B376" s="104"/>
      <c r="C376" s="18" t="s">
        <v>16</v>
      </c>
      <c r="D376" s="89"/>
      <c r="E376" s="29">
        <f t="shared" si="122"/>
        <v>0</v>
      </c>
      <c r="F376" s="29">
        <v>0</v>
      </c>
      <c r="G376" s="95">
        <v>0</v>
      </c>
      <c r="H376" s="95">
        <v>0</v>
      </c>
      <c r="I376" s="95">
        <v>0</v>
      </c>
      <c r="J376" s="95">
        <v>0</v>
      </c>
      <c r="K376" s="90"/>
      <c r="L376" s="91"/>
    </row>
    <row r="377" spans="1:12" ht="30" x14ac:dyDescent="0.2">
      <c r="A377" s="98"/>
      <c r="B377" s="104"/>
      <c r="C377" s="18" t="s">
        <v>26</v>
      </c>
      <c r="D377" s="89"/>
      <c r="E377" s="29">
        <f t="shared" si="122"/>
        <v>0</v>
      </c>
      <c r="F377" s="29">
        <v>0</v>
      </c>
      <c r="G377" s="95">
        <v>0</v>
      </c>
      <c r="H377" s="95">
        <v>0</v>
      </c>
      <c r="I377" s="95">
        <v>0</v>
      </c>
      <c r="J377" s="95">
        <v>0</v>
      </c>
      <c r="K377" s="90"/>
      <c r="L377" s="91"/>
    </row>
    <row r="378" spans="1:12" ht="15.75" customHeight="1" x14ac:dyDescent="0.2">
      <c r="A378" s="79"/>
      <c r="B378" s="80" t="s">
        <v>482</v>
      </c>
      <c r="C378" s="81"/>
      <c r="D378" s="81"/>
      <c r="E378" s="81"/>
      <c r="F378" s="81"/>
      <c r="G378" s="81"/>
      <c r="H378" s="81"/>
      <c r="I378" s="81"/>
      <c r="J378" s="81"/>
      <c r="K378" s="82"/>
    </row>
    <row r="379" spans="1:12" ht="65.25" customHeight="1" x14ac:dyDescent="0.2">
      <c r="A379" s="79">
        <v>1</v>
      </c>
      <c r="B379" s="85" t="s">
        <v>463</v>
      </c>
      <c r="C379" s="108"/>
      <c r="D379" s="108"/>
      <c r="E379" s="109"/>
      <c r="F379" s="109"/>
      <c r="G379" s="109"/>
      <c r="H379" s="109"/>
      <c r="I379" s="109"/>
      <c r="J379" s="109"/>
      <c r="K379" s="109"/>
    </row>
    <row r="380" spans="1:12" ht="15" x14ac:dyDescent="0.2">
      <c r="A380" s="110" t="s">
        <v>12</v>
      </c>
      <c r="B380" s="104" t="s">
        <v>473</v>
      </c>
      <c r="C380" s="18" t="s">
        <v>2</v>
      </c>
      <c r="D380" s="72" t="s">
        <v>38</v>
      </c>
      <c r="E380" s="26">
        <f>(E382+E383)</f>
        <v>3909</v>
      </c>
      <c r="F380" s="26">
        <f>SUM(F382+F383)</f>
        <v>0</v>
      </c>
      <c r="G380" s="26">
        <v>0</v>
      </c>
      <c r="H380" s="26">
        <v>1303</v>
      </c>
      <c r="I380" s="26">
        <v>708</v>
      </c>
      <c r="J380" s="26">
        <f>SUM(J382+J383)</f>
        <v>1303</v>
      </c>
      <c r="K380" s="109"/>
    </row>
    <row r="381" spans="1:12" ht="30" x14ac:dyDescent="0.2">
      <c r="A381" s="111"/>
      <c r="B381" s="104"/>
      <c r="C381" s="18" t="s">
        <v>1</v>
      </c>
      <c r="D381" s="112"/>
      <c r="E381" s="26">
        <v>0</v>
      </c>
      <c r="F381" s="26">
        <v>0</v>
      </c>
      <c r="G381" s="26">
        <v>0</v>
      </c>
      <c r="H381" s="26">
        <v>0</v>
      </c>
      <c r="I381" s="26">
        <v>0</v>
      </c>
      <c r="J381" s="26">
        <v>0</v>
      </c>
      <c r="K381" s="109"/>
    </row>
    <row r="382" spans="1:12" ht="30" x14ac:dyDescent="0.2">
      <c r="A382" s="111"/>
      <c r="B382" s="104"/>
      <c r="C382" s="18" t="s">
        <v>7</v>
      </c>
      <c r="D382" s="112"/>
      <c r="E382" s="26">
        <f>(F382+G382+H382+I382+J382)</f>
        <v>2124</v>
      </c>
      <c r="F382" s="26">
        <v>0</v>
      </c>
      <c r="G382" s="26">
        <v>0</v>
      </c>
      <c r="H382" s="26">
        <v>708</v>
      </c>
      <c r="I382" s="26">
        <v>708</v>
      </c>
      <c r="J382" s="26">
        <v>708</v>
      </c>
      <c r="K382" s="109"/>
    </row>
    <row r="383" spans="1:12" ht="45" x14ac:dyDescent="0.2">
      <c r="A383" s="111"/>
      <c r="B383" s="104"/>
      <c r="C383" s="18" t="s">
        <v>16</v>
      </c>
      <c r="D383" s="112"/>
      <c r="E383" s="26">
        <f>(F383+G383+H383+I383+J383)</f>
        <v>1785</v>
      </c>
      <c r="F383" s="113">
        <v>0</v>
      </c>
      <c r="G383" s="113">
        <v>0</v>
      </c>
      <c r="H383" s="113">
        <v>595</v>
      </c>
      <c r="I383" s="113">
        <v>595</v>
      </c>
      <c r="J383" s="113">
        <v>595</v>
      </c>
      <c r="K383" s="109"/>
    </row>
    <row r="384" spans="1:12" ht="30" x14ac:dyDescent="0.2">
      <c r="A384" s="114"/>
      <c r="B384" s="104"/>
      <c r="C384" s="18" t="s">
        <v>26</v>
      </c>
      <c r="D384" s="77"/>
      <c r="E384" s="26">
        <f>SUM(F384:J384)</f>
        <v>0</v>
      </c>
      <c r="F384" s="113">
        <v>0</v>
      </c>
      <c r="G384" s="113">
        <v>0</v>
      </c>
      <c r="H384" s="113">
        <v>0</v>
      </c>
      <c r="I384" s="113">
        <v>0</v>
      </c>
      <c r="J384" s="113">
        <v>0</v>
      </c>
      <c r="K384" s="109"/>
    </row>
  </sheetData>
  <mergeCells count="234">
    <mergeCell ref="A76:A80"/>
    <mergeCell ref="A106:A110"/>
    <mergeCell ref="A380:A384"/>
    <mergeCell ref="B378:K378"/>
    <mergeCell ref="B380:B384"/>
    <mergeCell ref="D380:D384"/>
    <mergeCell ref="B274:B278"/>
    <mergeCell ref="D274:D278"/>
    <mergeCell ref="A141:A145"/>
    <mergeCell ref="B141:B145"/>
    <mergeCell ref="D141:D145"/>
    <mergeCell ref="A152:A156"/>
    <mergeCell ref="B152:B156"/>
    <mergeCell ref="D152:D156"/>
    <mergeCell ref="A162:A166"/>
    <mergeCell ref="B162:B166"/>
    <mergeCell ref="D162:D166"/>
    <mergeCell ref="A177:A181"/>
    <mergeCell ref="B177:B181"/>
    <mergeCell ref="D177:D181"/>
    <mergeCell ref="B239:B243"/>
    <mergeCell ref="D239:D243"/>
    <mergeCell ref="B244:B248"/>
    <mergeCell ref="D244:D248"/>
    <mergeCell ref="A81:A85"/>
    <mergeCell ref="B81:B85"/>
    <mergeCell ref="D81:D85"/>
    <mergeCell ref="A86:A90"/>
    <mergeCell ref="A269:A273"/>
    <mergeCell ref="B269:B273"/>
    <mergeCell ref="D269:D273"/>
    <mergeCell ref="A172:A176"/>
    <mergeCell ref="D106:D110"/>
    <mergeCell ref="B86:B90"/>
    <mergeCell ref="D86:D90"/>
    <mergeCell ref="B96:B100"/>
    <mergeCell ref="D96:D100"/>
    <mergeCell ref="B101:B105"/>
    <mergeCell ref="D101:D105"/>
    <mergeCell ref="B264:B268"/>
    <mergeCell ref="D182:D186"/>
    <mergeCell ref="B172:B176"/>
    <mergeCell ref="D172:D176"/>
    <mergeCell ref="D157:D161"/>
    <mergeCell ref="B157:B161"/>
    <mergeCell ref="D234:D238"/>
    <mergeCell ref="B217:B221"/>
    <mergeCell ref="A96:A100"/>
    <mergeCell ref="B56:B60"/>
    <mergeCell ref="D56:D60"/>
    <mergeCell ref="B71:B75"/>
    <mergeCell ref="D71:D75"/>
    <mergeCell ref="B111:B115"/>
    <mergeCell ref="D76:D80"/>
    <mergeCell ref="B91:B95"/>
    <mergeCell ref="D91:D95"/>
    <mergeCell ref="B106:B110"/>
    <mergeCell ref="B61:B65"/>
    <mergeCell ref="D61:D65"/>
    <mergeCell ref="B66:B70"/>
    <mergeCell ref="D66:D70"/>
    <mergeCell ref="B76:B80"/>
    <mergeCell ref="B26:B30"/>
    <mergeCell ref="D26:D30"/>
    <mergeCell ref="B46:B50"/>
    <mergeCell ref="D46:D50"/>
    <mergeCell ref="A21:A25"/>
    <mergeCell ref="B21:B25"/>
    <mergeCell ref="D21:D25"/>
    <mergeCell ref="A31:A35"/>
    <mergeCell ref="B31:B35"/>
    <mergeCell ref="A101:A105"/>
    <mergeCell ref="A91:A95"/>
    <mergeCell ref="B9:K9"/>
    <mergeCell ref="A26:A30"/>
    <mergeCell ref="A16:A20"/>
    <mergeCell ref="A41:A45"/>
    <mergeCell ref="B41:B45"/>
    <mergeCell ref="D41:D45"/>
    <mergeCell ref="D31:D35"/>
    <mergeCell ref="A36:A40"/>
    <mergeCell ref="B36:B40"/>
    <mergeCell ref="D36:D40"/>
    <mergeCell ref="B11:B15"/>
    <mergeCell ref="D11:D15"/>
    <mergeCell ref="B16:B20"/>
    <mergeCell ref="D16:D20"/>
    <mergeCell ref="A56:A60"/>
    <mergeCell ref="A71:A75"/>
    <mergeCell ref="A51:A55"/>
    <mergeCell ref="B51:B55"/>
    <mergeCell ref="D51:D55"/>
    <mergeCell ref="A46:A50"/>
    <mergeCell ref="A61:A65"/>
    <mergeCell ref="A66:A70"/>
    <mergeCell ref="A244:A248"/>
    <mergeCell ref="A254:A258"/>
    <mergeCell ref="B254:B258"/>
    <mergeCell ref="D254:D258"/>
    <mergeCell ref="A259:A263"/>
    <mergeCell ref="B259:B263"/>
    <mergeCell ref="D259:D263"/>
    <mergeCell ref="D217:D221"/>
    <mergeCell ref="A197:A201"/>
    <mergeCell ref="D224:D228"/>
    <mergeCell ref="B222:K222"/>
    <mergeCell ref="B202:B206"/>
    <mergeCell ref="D202:D206"/>
    <mergeCell ref="A217:A221"/>
    <mergeCell ref="B207:B211"/>
    <mergeCell ref="D207:D211"/>
    <mergeCell ref="B249:B253"/>
    <mergeCell ref="D249:D253"/>
    <mergeCell ref="A212:A216"/>
    <mergeCell ref="B212:B216"/>
    <mergeCell ref="D212:D216"/>
    <mergeCell ref="A207:A211"/>
    <mergeCell ref="A249:A253"/>
    <mergeCell ref="A264:A268"/>
    <mergeCell ref="D264:D268"/>
    <mergeCell ref="D339:D343"/>
    <mergeCell ref="A345:A349"/>
    <mergeCell ref="B345:B349"/>
    <mergeCell ref="D345:D349"/>
    <mergeCell ref="B284:B288"/>
    <mergeCell ref="D284:D288"/>
    <mergeCell ref="B294:B298"/>
    <mergeCell ref="A339:A343"/>
    <mergeCell ref="B324:B328"/>
    <mergeCell ref="A274:A278"/>
    <mergeCell ref="B192:B196"/>
    <mergeCell ref="D192:D196"/>
    <mergeCell ref="B197:B201"/>
    <mergeCell ref="D197:D201"/>
    <mergeCell ref="D358:D362"/>
    <mergeCell ref="B352:B356"/>
    <mergeCell ref="D229:D233"/>
    <mergeCell ref="D352:D356"/>
    <mergeCell ref="B350:K350"/>
    <mergeCell ref="B289:B293"/>
    <mergeCell ref="D289:D293"/>
    <mergeCell ref="B304:B308"/>
    <mergeCell ref="D304:D308"/>
    <mergeCell ref="D294:D298"/>
    <mergeCell ref="B309:B313"/>
    <mergeCell ref="B229:B233"/>
    <mergeCell ref="D309:D313"/>
    <mergeCell ref="B314:B318"/>
    <mergeCell ref="D314:D318"/>
    <mergeCell ref="B299:B303"/>
    <mergeCell ref="D299:D303"/>
    <mergeCell ref="B319:B323"/>
    <mergeCell ref="D319:D323"/>
    <mergeCell ref="B373:B377"/>
    <mergeCell ref="B224:B228"/>
    <mergeCell ref="D373:D377"/>
    <mergeCell ref="B234:B238"/>
    <mergeCell ref="B358:B362"/>
    <mergeCell ref="B368:B372"/>
    <mergeCell ref="D368:D372"/>
    <mergeCell ref="A299:A303"/>
    <mergeCell ref="A319:A323"/>
    <mergeCell ref="A289:A293"/>
    <mergeCell ref="A352:A356"/>
    <mergeCell ref="A358:A362"/>
    <mergeCell ref="B363:B367"/>
    <mergeCell ref="D363:D367"/>
    <mergeCell ref="D324:D328"/>
    <mergeCell ref="B329:B333"/>
    <mergeCell ref="D329:D333"/>
    <mergeCell ref="B334:B338"/>
    <mergeCell ref="A279:A283"/>
    <mergeCell ref="B279:B283"/>
    <mergeCell ref="D279:D283"/>
    <mergeCell ref="D334:D338"/>
    <mergeCell ref="B339:B343"/>
    <mergeCell ref="A239:A243"/>
    <mergeCell ref="A7:A8"/>
    <mergeCell ref="A157:A161"/>
    <mergeCell ref="B167:B171"/>
    <mergeCell ref="D167:D171"/>
    <mergeCell ref="A11:A15"/>
    <mergeCell ref="A167:A171"/>
    <mergeCell ref="A373:A377"/>
    <mergeCell ref="A182:A186"/>
    <mergeCell ref="A224:A228"/>
    <mergeCell ref="A229:A233"/>
    <mergeCell ref="A234:A238"/>
    <mergeCell ref="A187:A191"/>
    <mergeCell ref="A284:A288"/>
    <mergeCell ref="A294:A298"/>
    <mergeCell ref="A309:A313"/>
    <mergeCell ref="A304:A308"/>
    <mergeCell ref="A314:A318"/>
    <mergeCell ref="A192:A196"/>
    <mergeCell ref="A202:A206"/>
    <mergeCell ref="A368:A372"/>
    <mergeCell ref="A363:A367"/>
    <mergeCell ref="A324:A328"/>
    <mergeCell ref="A329:A333"/>
    <mergeCell ref="A334:A338"/>
    <mergeCell ref="F1:K1"/>
    <mergeCell ref="F2:K2"/>
    <mergeCell ref="C3:K3"/>
    <mergeCell ref="B5:K5"/>
    <mergeCell ref="C7:C8"/>
    <mergeCell ref="D7:D8"/>
    <mergeCell ref="K7:K8"/>
    <mergeCell ref="B7:B8"/>
    <mergeCell ref="F4:K4"/>
    <mergeCell ref="E7:J7"/>
    <mergeCell ref="B187:B191"/>
    <mergeCell ref="D187:D191"/>
    <mergeCell ref="B182:B186"/>
    <mergeCell ref="D111:D115"/>
    <mergeCell ref="B116:B120"/>
    <mergeCell ref="D116:D120"/>
    <mergeCell ref="A121:A125"/>
    <mergeCell ref="B121:B125"/>
    <mergeCell ref="D121:D125"/>
    <mergeCell ref="A146:A150"/>
    <mergeCell ref="B146:B150"/>
    <mergeCell ref="D146:D150"/>
    <mergeCell ref="A126:A130"/>
    <mergeCell ref="B126:B130"/>
    <mergeCell ref="D126:D130"/>
    <mergeCell ref="A131:A135"/>
    <mergeCell ref="B131:B135"/>
    <mergeCell ref="D131:D135"/>
    <mergeCell ref="A136:A140"/>
    <mergeCell ref="B136:B140"/>
    <mergeCell ref="D136:D140"/>
    <mergeCell ref="A111:A115"/>
    <mergeCell ref="A116:A120"/>
  </mergeCells>
  <pageMargins left="0.23622047244094491" right="0.23622047244094491" top="0.23622047244094491" bottom="0.47244094488188981" header="0.15748031496062992" footer="0.15748031496062992"/>
  <pageSetup paperSize="9" scale="60" fitToWidth="0" fitToHeight="0" orientation="landscape" r:id="rId1"/>
  <headerFooter alignWithMargins="0"/>
  <rowBreaks count="13" manualBreakCount="13">
    <brk id="30" max="10" man="1"/>
    <brk id="59" max="10" man="1"/>
    <brk id="90" max="10" man="1"/>
    <brk id="115" max="10" man="1"/>
    <brk id="145" max="10" man="1"/>
    <brk id="171" max="10" man="1"/>
    <brk id="201" max="10" man="1"/>
    <brk id="228" max="10" man="1"/>
    <brk id="258" max="10" man="1"/>
    <brk id="288" max="10" man="1"/>
    <brk id="318" max="10" man="1"/>
    <brk id="343" max="10" man="1"/>
    <brk id="367"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0"/>
  <sheetViews>
    <sheetView view="pageBreakPreview" zoomScale="85" zoomScaleNormal="80" zoomScaleSheetLayoutView="85" workbookViewId="0">
      <selection activeCell="E263" sqref="E263"/>
    </sheetView>
  </sheetViews>
  <sheetFormatPr defaultColWidth="9.140625" defaultRowHeight="14.25" x14ac:dyDescent="0.2"/>
  <cols>
    <col min="1" max="1" width="7.5703125" style="2" customWidth="1"/>
    <col min="2" max="2" width="34.7109375" style="2" customWidth="1"/>
    <col min="3" max="3" width="22.28515625" style="2" customWidth="1"/>
    <col min="4" max="4" width="19.42578125" style="2" customWidth="1"/>
    <col min="5" max="5" width="20.5703125" style="118" customWidth="1"/>
    <col min="6" max="6" width="14.5703125" style="201" customWidth="1"/>
    <col min="7" max="7" width="14.85546875" style="201" customWidth="1"/>
    <col min="8" max="8" width="14.5703125" style="118" customWidth="1"/>
    <col min="9" max="9" width="14.7109375" style="118" customWidth="1"/>
    <col min="10" max="10" width="15" style="118" customWidth="1"/>
    <col min="11" max="11" width="12.85546875" style="118" customWidth="1"/>
    <col min="12" max="12" width="12" style="103" customWidth="1"/>
    <col min="13" max="13" width="40.28515625" style="2" customWidth="1"/>
    <col min="14" max="14" width="10.140625" style="2" bestFit="1" customWidth="1"/>
    <col min="15" max="15" width="18.7109375" style="2" customWidth="1"/>
    <col min="16" max="16" width="13.7109375" style="2" customWidth="1"/>
    <col min="17" max="17" width="10.28515625" style="2" bestFit="1" customWidth="1"/>
    <col min="18" max="18" width="12.5703125" style="2" customWidth="1"/>
    <col min="19" max="16384" width="9.140625" style="2"/>
  </cols>
  <sheetData>
    <row r="1" spans="1:15" s="35" customFormat="1" ht="18" customHeight="1" x14ac:dyDescent="0.25">
      <c r="A1" s="115"/>
      <c r="C1" s="116"/>
      <c r="D1" s="37"/>
      <c r="E1" s="37"/>
      <c r="F1" s="117"/>
      <c r="G1" s="117"/>
      <c r="H1" s="14"/>
      <c r="I1" s="14"/>
      <c r="J1" s="14"/>
      <c r="K1" s="14"/>
      <c r="L1" s="14"/>
      <c r="M1" s="37"/>
      <c r="N1" s="37"/>
      <c r="O1" s="37"/>
    </row>
    <row r="2" spans="1:15" s="12" customFormat="1" ht="15" customHeight="1" x14ac:dyDescent="0.25">
      <c r="D2" s="13"/>
      <c r="E2" s="118"/>
      <c r="F2" s="14" t="s">
        <v>134</v>
      </c>
      <c r="G2" s="14"/>
      <c r="H2" s="14"/>
      <c r="I2" s="14"/>
      <c r="J2" s="14"/>
      <c r="K2" s="14"/>
      <c r="L2" s="14"/>
    </row>
    <row r="3" spans="1:15" s="12" customFormat="1" ht="15" x14ac:dyDescent="0.25">
      <c r="D3" s="13"/>
      <c r="E3" s="118"/>
      <c r="F3" s="15" t="s">
        <v>92</v>
      </c>
      <c r="G3" s="15"/>
      <c r="H3" s="15"/>
      <c r="I3" s="15"/>
      <c r="J3" s="15"/>
      <c r="K3" s="15"/>
      <c r="L3" s="15"/>
    </row>
    <row r="4" spans="1:15" s="12" customFormat="1" ht="14.1" customHeight="1" x14ac:dyDescent="0.25">
      <c r="C4" s="15" t="s">
        <v>29</v>
      </c>
      <c r="D4" s="15"/>
      <c r="E4" s="15"/>
      <c r="F4" s="15"/>
      <c r="G4" s="15"/>
      <c r="H4" s="15"/>
      <c r="I4" s="15"/>
      <c r="J4" s="15"/>
      <c r="K4" s="15"/>
      <c r="L4" s="15"/>
    </row>
    <row r="5" spans="1:15" s="12" customFormat="1" ht="15" customHeight="1" x14ac:dyDescent="0.25">
      <c r="D5" s="13"/>
      <c r="E5" s="118"/>
      <c r="F5" s="14" t="s">
        <v>210</v>
      </c>
      <c r="G5" s="14"/>
      <c r="H5" s="14"/>
      <c r="I5" s="14"/>
      <c r="J5" s="14"/>
      <c r="K5" s="14"/>
      <c r="L5" s="14"/>
    </row>
    <row r="6" spans="1:15" s="119" customFormat="1" ht="15.75" customHeight="1" x14ac:dyDescent="0.2">
      <c r="A6" s="39" t="s">
        <v>113</v>
      </c>
      <c r="B6" s="39"/>
      <c r="C6" s="39"/>
      <c r="D6" s="39"/>
      <c r="E6" s="39"/>
      <c r="F6" s="39"/>
      <c r="G6" s="39"/>
      <c r="H6" s="39"/>
      <c r="I6" s="39"/>
      <c r="J6" s="39"/>
      <c r="K6" s="39"/>
      <c r="L6" s="39"/>
      <c r="M6" s="39"/>
    </row>
    <row r="7" spans="1:15" s="119" customFormat="1" ht="15.75" customHeight="1" x14ac:dyDescent="0.2">
      <c r="A7" s="69"/>
      <c r="B7" s="69"/>
      <c r="C7" s="69"/>
      <c r="D7" s="69"/>
      <c r="E7" s="39" t="s">
        <v>93</v>
      </c>
      <c r="F7" s="39"/>
      <c r="G7" s="39"/>
      <c r="H7" s="39"/>
      <c r="I7" s="39"/>
      <c r="J7" s="120"/>
      <c r="K7" s="120"/>
      <c r="L7" s="69"/>
      <c r="M7" s="69"/>
    </row>
    <row r="8" spans="1:15" s="119" customFormat="1" ht="15.75" x14ac:dyDescent="0.2">
      <c r="A8" s="70"/>
      <c r="B8" s="70"/>
      <c r="C8" s="70"/>
      <c r="D8" s="70"/>
      <c r="E8" s="121"/>
      <c r="F8" s="122"/>
      <c r="G8" s="122"/>
      <c r="H8" s="121"/>
      <c r="I8" s="121"/>
      <c r="J8" s="121"/>
      <c r="K8" s="121"/>
      <c r="L8" s="123"/>
    </row>
    <row r="9" spans="1:15" ht="18" customHeight="1" x14ac:dyDescent="0.2">
      <c r="A9" s="24" t="s">
        <v>4</v>
      </c>
      <c r="B9" s="24" t="s">
        <v>21</v>
      </c>
      <c r="C9" s="24" t="s">
        <v>22</v>
      </c>
      <c r="D9" s="24" t="s">
        <v>8</v>
      </c>
      <c r="E9" s="124" t="s">
        <v>41</v>
      </c>
      <c r="F9" s="125" t="s">
        <v>23</v>
      </c>
      <c r="G9" s="126" t="s">
        <v>9</v>
      </c>
      <c r="H9" s="127"/>
      <c r="I9" s="127"/>
      <c r="J9" s="127"/>
      <c r="K9" s="128"/>
      <c r="L9" s="129" t="s">
        <v>11</v>
      </c>
      <c r="M9" s="23" t="s">
        <v>15</v>
      </c>
    </row>
    <row r="10" spans="1:15" ht="111" customHeight="1" x14ac:dyDescent="0.2">
      <c r="A10" s="24"/>
      <c r="B10" s="24"/>
      <c r="C10" s="24"/>
      <c r="D10" s="24"/>
      <c r="E10" s="124"/>
      <c r="F10" s="130"/>
      <c r="G10" s="131" t="s">
        <v>101</v>
      </c>
      <c r="H10" s="132" t="s">
        <v>102</v>
      </c>
      <c r="I10" s="132" t="s">
        <v>103</v>
      </c>
      <c r="J10" s="132" t="s">
        <v>104</v>
      </c>
      <c r="K10" s="132" t="s">
        <v>105</v>
      </c>
      <c r="L10" s="129"/>
      <c r="M10" s="25"/>
    </row>
    <row r="11" spans="1:15" ht="15" x14ac:dyDescent="0.2">
      <c r="A11" s="27">
        <v>1</v>
      </c>
      <c r="B11" s="27">
        <v>2</v>
      </c>
      <c r="C11" s="27">
        <v>3</v>
      </c>
      <c r="D11" s="27">
        <v>4</v>
      </c>
      <c r="E11" s="133">
        <v>5</v>
      </c>
      <c r="F11" s="134">
        <v>6</v>
      </c>
      <c r="G11" s="134">
        <v>7</v>
      </c>
      <c r="H11" s="134">
        <v>8</v>
      </c>
      <c r="I11" s="134">
        <v>9</v>
      </c>
      <c r="J11" s="134">
        <v>10</v>
      </c>
      <c r="K11" s="134">
        <v>11</v>
      </c>
      <c r="L11" s="134">
        <v>14</v>
      </c>
      <c r="M11" s="27">
        <v>15</v>
      </c>
    </row>
    <row r="12" spans="1:15" ht="22.5" customHeight="1" x14ac:dyDescent="0.2">
      <c r="A12" s="135" t="s">
        <v>91</v>
      </c>
      <c r="B12" s="136"/>
      <c r="C12" s="136"/>
      <c r="D12" s="136"/>
      <c r="E12" s="136"/>
      <c r="F12" s="136"/>
      <c r="G12" s="136"/>
      <c r="H12" s="136"/>
      <c r="I12" s="136"/>
      <c r="J12" s="136"/>
      <c r="K12" s="136"/>
      <c r="L12" s="136"/>
      <c r="M12" s="137"/>
    </row>
    <row r="13" spans="1:15" ht="39.75" customHeight="1" x14ac:dyDescent="0.2">
      <c r="A13" s="138" t="s">
        <v>6</v>
      </c>
      <c r="B13" s="139" t="s">
        <v>161</v>
      </c>
      <c r="C13" s="140" t="s">
        <v>89</v>
      </c>
      <c r="D13" s="85" t="s">
        <v>2</v>
      </c>
      <c r="E13" s="141">
        <v>0</v>
      </c>
      <c r="F13" s="142">
        <f>SUM(G13:K13)</f>
        <v>584983.14600000007</v>
      </c>
      <c r="G13" s="141">
        <f>SUM(G14:G17)</f>
        <v>39824.275999999998</v>
      </c>
      <c r="H13" s="141">
        <f t="shared" ref="H13:K13" si="0">SUM(H14:H17)</f>
        <v>284895.98000000004</v>
      </c>
      <c r="I13" s="141">
        <f t="shared" si="0"/>
        <v>111322.62</v>
      </c>
      <c r="J13" s="141">
        <f t="shared" si="0"/>
        <v>36940.269999999997</v>
      </c>
      <c r="K13" s="141">
        <f t="shared" si="0"/>
        <v>112000</v>
      </c>
      <c r="L13" s="129" t="s">
        <v>33</v>
      </c>
      <c r="M13" s="143" t="s">
        <v>512</v>
      </c>
    </row>
    <row r="14" spans="1:15" ht="64.5" customHeight="1" x14ac:dyDescent="0.2">
      <c r="A14" s="138"/>
      <c r="B14" s="139"/>
      <c r="C14" s="140"/>
      <c r="D14" s="85" t="s">
        <v>1</v>
      </c>
      <c r="E14" s="141">
        <v>0</v>
      </c>
      <c r="F14" s="142">
        <f>SUM(G14:K14)</f>
        <v>0</v>
      </c>
      <c r="G14" s="141">
        <f>G19+G24+G34+G49+G44+G54+G59+G64+G69+G74+G79+G84+G94+G99+G149+G104+G109+G114+G144+G149+G119+G124</f>
        <v>0</v>
      </c>
      <c r="H14" s="141">
        <f>H19+H24+H34+H49+H44+H54+H59+H64+H69+H74+H79+H84+H94+H99+H149+H104+H109+H114+H144+H149+H119+H124</f>
        <v>0</v>
      </c>
      <c r="I14" s="141">
        <f>I19+I24+I34+I49+I44+I54+I59+I64+I69+I74+I79+I84+I89+I94+I99+I149+I104+I109+I114+I144+I149+I119+I124+I129+I134+I139+I154</f>
        <v>0</v>
      </c>
      <c r="J14" s="141">
        <f t="shared" ref="J14:K17" si="1">J19+J24+J34+J49+J44+J54+J59+J64+J69+J74+J79+J84+J94+J99+J149+J104+J109+J114+J144+J149+J119+J124</f>
        <v>0</v>
      </c>
      <c r="K14" s="141">
        <f t="shared" si="1"/>
        <v>0</v>
      </c>
      <c r="L14" s="129"/>
      <c r="M14" s="144"/>
    </row>
    <row r="15" spans="1:15" ht="67.5" customHeight="1" x14ac:dyDescent="0.2">
      <c r="A15" s="138"/>
      <c r="B15" s="139"/>
      <c r="C15" s="140"/>
      <c r="D15" s="85" t="s">
        <v>7</v>
      </c>
      <c r="E15" s="141">
        <v>0</v>
      </c>
      <c r="F15" s="142">
        <f>SUM(G15:K15)</f>
        <v>125920.77</v>
      </c>
      <c r="G15" s="141">
        <f>G20+G25+G35+G50+G45+G55+G60+G65+G70+G75+G80+G85+G95+G100+G150+G105+G110+G115+G145+G120+G125</f>
        <v>30380</v>
      </c>
      <c r="H15" s="141">
        <f>H20+H25+H35+H50+H45+H55+H60+H65+H70+H75+H80+H85+H95+H100+H150+H105+H110+H115+H145+H150+H120+H125</f>
        <v>73589.8</v>
      </c>
      <c r="I15" s="141">
        <f t="shared" ref="I15:I17" si="2">I20+I25+I35+I50+I45+I55+I60+I65+I70+I75+I80+I85+I90+I95+I100+I150+I105+I110+I115+I145+I150+I120+I125+I130+I135+I140+I155</f>
        <v>4616.3</v>
      </c>
      <c r="J15" s="141">
        <f t="shared" si="1"/>
        <v>17334.669999999998</v>
      </c>
      <c r="K15" s="141">
        <f t="shared" si="1"/>
        <v>0</v>
      </c>
      <c r="L15" s="129"/>
      <c r="M15" s="144"/>
    </row>
    <row r="16" spans="1:15" ht="68.25" customHeight="1" x14ac:dyDescent="0.2">
      <c r="A16" s="138"/>
      <c r="B16" s="139"/>
      <c r="C16" s="140"/>
      <c r="D16" s="85" t="s">
        <v>16</v>
      </c>
      <c r="E16" s="141">
        <v>0</v>
      </c>
      <c r="F16" s="142">
        <f>SUM(G16:K16)</f>
        <v>459062.37599999999</v>
      </c>
      <c r="G16" s="141">
        <f>G21+G26+G36+G51+G46+G56+G61+G66+G71+G76+G81+G86+G96+G101+G151+G106+G111+G116+G146+G151+G121+G126</f>
        <v>9444.2759999999998</v>
      </c>
      <c r="H16" s="141">
        <f>H21+H26+H36+H51+H46+H56+H61+H66+H71+H76+H81+H86+H96+H101+H151+H106+H111+H116+H146+H151+H121+H126</f>
        <v>211306.18000000002</v>
      </c>
      <c r="I16" s="141">
        <f t="shared" si="2"/>
        <v>106706.31999999999</v>
      </c>
      <c r="J16" s="141">
        <f t="shared" si="1"/>
        <v>19605.599999999999</v>
      </c>
      <c r="K16" s="141">
        <f t="shared" si="1"/>
        <v>112000</v>
      </c>
      <c r="L16" s="129"/>
      <c r="M16" s="144"/>
      <c r="O16" s="103"/>
    </row>
    <row r="17" spans="1:17" ht="50.25" customHeight="1" x14ac:dyDescent="0.2">
      <c r="A17" s="138"/>
      <c r="B17" s="139"/>
      <c r="C17" s="140"/>
      <c r="D17" s="85" t="s">
        <v>30</v>
      </c>
      <c r="E17" s="141">
        <v>0</v>
      </c>
      <c r="F17" s="142">
        <f>SUM(G17:K17)</f>
        <v>0</v>
      </c>
      <c r="G17" s="141">
        <f>G22+G27+G37+G52+G47+G57+G62+G67+G72+G77+G82+G87+G97+G102+G152+G107+G112+G117+G147+G152+G122+G127</f>
        <v>0</v>
      </c>
      <c r="H17" s="141">
        <f>H22+H27+H37+H52+H47+H57+H62+H67+H72+H77+H82+H87+H97+H102+H152+H107+H112+H117+H147+H152+H122+H127</f>
        <v>0</v>
      </c>
      <c r="I17" s="141">
        <f t="shared" si="2"/>
        <v>0</v>
      </c>
      <c r="J17" s="141">
        <f t="shared" si="1"/>
        <v>0</v>
      </c>
      <c r="K17" s="141">
        <f t="shared" si="1"/>
        <v>0</v>
      </c>
      <c r="L17" s="129"/>
      <c r="M17" s="145"/>
    </row>
    <row r="18" spans="1:17" ht="15" customHeight="1" x14ac:dyDescent="0.2">
      <c r="A18" s="99" t="s">
        <v>12</v>
      </c>
      <c r="B18" s="88" t="s">
        <v>162</v>
      </c>
      <c r="C18" s="23" t="s">
        <v>89</v>
      </c>
      <c r="D18" s="18" t="s">
        <v>2</v>
      </c>
      <c r="E18" s="29">
        <f>SUM(E19:E22)</f>
        <v>1000</v>
      </c>
      <c r="F18" s="94">
        <f t="shared" ref="F18:F81" si="3">SUM(G18:K18)</f>
        <v>16658</v>
      </c>
      <c r="G18" s="94">
        <f t="shared" ref="G18:K18" si="4">SUM(G19:G22)</f>
        <v>0</v>
      </c>
      <c r="H18" s="29">
        <f t="shared" si="4"/>
        <v>0</v>
      </c>
      <c r="I18" s="29">
        <f t="shared" si="4"/>
        <v>1500</v>
      </c>
      <c r="J18" s="29">
        <f t="shared" si="4"/>
        <v>15158</v>
      </c>
      <c r="K18" s="29">
        <f t="shared" si="4"/>
        <v>0</v>
      </c>
      <c r="L18" s="146"/>
      <c r="M18" s="23"/>
      <c r="O18" s="103"/>
    </row>
    <row r="19" spans="1:17" ht="45" x14ac:dyDescent="0.2">
      <c r="A19" s="100"/>
      <c r="B19" s="92"/>
      <c r="C19" s="33"/>
      <c r="D19" s="18" t="s">
        <v>1</v>
      </c>
      <c r="E19" s="29">
        <v>0</v>
      </c>
      <c r="F19" s="94">
        <f t="shared" si="3"/>
        <v>0</v>
      </c>
      <c r="G19" s="94">
        <v>0</v>
      </c>
      <c r="H19" s="29">
        <v>0</v>
      </c>
      <c r="I19" s="29">
        <v>0</v>
      </c>
      <c r="J19" s="29">
        <v>0</v>
      </c>
      <c r="K19" s="29">
        <v>0</v>
      </c>
      <c r="L19" s="147"/>
      <c r="M19" s="33"/>
      <c r="Q19" s="103"/>
    </row>
    <row r="20" spans="1:17" ht="45" x14ac:dyDescent="0.2">
      <c r="A20" s="100"/>
      <c r="B20" s="92"/>
      <c r="C20" s="33"/>
      <c r="D20" s="18" t="s">
        <v>7</v>
      </c>
      <c r="E20" s="29">
        <v>950</v>
      </c>
      <c r="F20" s="94">
        <f t="shared" si="3"/>
        <v>14400</v>
      </c>
      <c r="G20" s="94">
        <v>0</v>
      </c>
      <c r="H20" s="29">
        <v>0</v>
      </c>
      <c r="I20" s="29">
        <v>0</v>
      </c>
      <c r="J20" s="29">
        <v>14400</v>
      </c>
      <c r="K20" s="29">
        <v>0</v>
      </c>
      <c r="L20" s="147"/>
      <c r="M20" s="33"/>
    </row>
    <row r="21" spans="1:17" ht="45" x14ac:dyDescent="0.2">
      <c r="A21" s="100"/>
      <c r="B21" s="92"/>
      <c r="C21" s="33"/>
      <c r="D21" s="18" t="s">
        <v>16</v>
      </c>
      <c r="E21" s="29">
        <v>50</v>
      </c>
      <c r="F21" s="94">
        <f t="shared" si="3"/>
        <v>2258</v>
      </c>
      <c r="G21" s="94">
        <v>0</v>
      </c>
      <c r="H21" s="29">
        <v>0</v>
      </c>
      <c r="I21" s="29">
        <v>1500</v>
      </c>
      <c r="J21" s="29">
        <v>758</v>
      </c>
      <c r="K21" s="29">
        <v>0</v>
      </c>
      <c r="L21" s="147"/>
      <c r="M21" s="33"/>
    </row>
    <row r="22" spans="1:17" ht="63.75" customHeight="1" x14ac:dyDescent="0.2">
      <c r="A22" s="101"/>
      <c r="B22" s="93"/>
      <c r="C22" s="25"/>
      <c r="D22" s="18" t="s">
        <v>26</v>
      </c>
      <c r="E22" s="29">
        <v>0</v>
      </c>
      <c r="F22" s="94">
        <f t="shared" si="3"/>
        <v>0</v>
      </c>
      <c r="G22" s="94">
        <v>0</v>
      </c>
      <c r="H22" s="29">
        <v>0</v>
      </c>
      <c r="I22" s="29">
        <v>0</v>
      </c>
      <c r="J22" s="29">
        <v>0</v>
      </c>
      <c r="K22" s="29">
        <v>0</v>
      </c>
      <c r="L22" s="148"/>
      <c r="M22" s="25"/>
    </row>
    <row r="23" spans="1:17" ht="15" customHeight="1" x14ac:dyDescent="0.2">
      <c r="A23" s="99" t="s">
        <v>24</v>
      </c>
      <c r="B23" s="88" t="s">
        <v>163</v>
      </c>
      <c r="C23" s="23" t="s">
        <v>89</v>
      </c>
      <c r="D23" s="18" t="s">
        <v>2</v>
      </c>
      <c r="E23" s="29">
        <f>SUM(E24:E27)</f>
        <v>0</v>
      </c>
      <c r="F23" s="94">
        <f t="shared" si="3"/>
        <v>155659.50999999998</v>
      </c>
      <c r="G23" s="94">
        <f t="shared" ref="G23:K23" si="5">SUM(G24:G27)</f>
        <v>7081</v>
      </c>
      <c r="H23" s="29">
        <f t="shared" si="5"/>
        <v>148578.50999999998</v>
      </c>
      <c r="I23" s="29">
        <f t="shared" si="5"/>
        <v>0</v>
      </c>
      <c r="J23" s="29">
        <f t="shared" si="5"/>
        <v>0</v>
      </c>
      <c r="K23" s="29">
        <f t="shared" si="5"/>
        <v>0</v>
      </c>
      <c r="L23" s="146"/>
      <c r="M23" s="23"/>
    </row>
    <row r="24" spans="1:17" ht="45" x14ac:dyDescent="0.2">
      <c r="A24" s="100"/>
      <c r="B24" s="92"/>
      <c r="C24" s="33"/>
      <c r="D24" s="18" t="s">
        <v>1</v>
      </c>
      <c r="E24" s="29">
        <v>0</v>
      </c>
      <c r="F24" s="94">
        <f t="shared" si="3"/>
        <v>0</v>
      </c>
      <c r="G24" s="149">
        <v>0</v>
      </c>
      <c r="H24" s="95">
        <v>0</v>
      </c>
      <c r="I24" s="95">
        <v>0</v>
      </c>
      <c r="J24" s="95">
        <v>0</v>
      </c>
      <c r="K24" s="95">
        <v>0</v>
      </c>
      <c r="L24" s="147"/>
      <c r="M24" s="33"/>
      <c r="P24" s="103"/>
    </row>
    <row r="25" spans="1:17" ht="45" x14ac:dyDescent="0.2">
      <c r="A25" s="100"/>
      <c r="B25" s="92"/>
      <c r="C25" s="33"/>
      <c r="D25" s="18" t="s">
        <v>7</v>
      </c>
      <c r="E25" s="29">
        <v>0</v>
      </c>
      <c r="F25" s="94">
        <f t="shared" si="3"/>
        <v>489.46</v>
      </c>
      <c r="G25" s="149">
        <v>0</v>
      </c>
      <c r="H25" s="95">
        <v>489.46</v>
      </c>
      <c r="I25" s="95">
        <v>0</v>
      </c>
      <c r="J25" s="95">
        <v>0</v>
      </c>
      <c r="K25" s="95">
        <v>0</v>
      </c>
      <c r="L25" s="148"/>
      <c r="M25" s="25"/>
      <c r="O25" s="103"/>
    </row>
    <row r="26" spans="1:17" ht="45" x14ac:dyDescent="0.2">
      <c r="A26" s="100"/>
      <c r="B26" s="92"/>
      <c r="C26" s="33"/>
      <c r="D26" s="18" t="s">
        <v>16</v>
      </c>
      <c r="E26" s="29">
        <v>0</v>
      </c>
      <c r="F26" s="94">
        <f t="shared" si="3"/>
        <v>155170.04999999999</v>
      </c>
      <c r="G26" s="149">
        <v>7081</v>
      </c>
      <c r="H26" s="95">
        <v>148089.04999999999</v>
      </c>
      <c r="I26" s="95">
        <v>0</v>
      </c>
      <c r="J26" s="95">
        <v>0</v>
      </c>
      <c r="K26" s="95">
        <v>0</v>
      </c>
      <c r="L26" s="129"/>
      <c r="M26" s="24"/>
      <c r="O26" s="103"/>
    </row>
    <row r="27" spans="1:17" ht="30.75" customHeight="1" x14ac:dyDescent="0.2">
      <c r="A27" s="101"/>
      <c r="B27" s="93"/>
      <c r="C27" s="25"/>
      <c r="D27" s="18" t="s">
        <v>26</v>
      </c>
      <c r="E27" s="29">
        <v>0</v>
      </c>
      <c r="F27" s="94">
        <f t="shared" si="3"/>
        <v>0</v>
      </c>
      <c r="G27" s="149">
        <v>0</v>
      </c>
      <c r="H27" s="95">
        <v>0</v>
      </c>
      <c r="I27" s="95">
        <v>0</v>
      </c>
      <c r="J27" s="95">
        <v>0</v>
      </c>
      <c r="K27" s="95">
        <v>0</v>
      </c>
      <c r="L27" s="129"/>
      <c r="M27" s="24"/>
      <c r="O27" s="103"/>
    </row>
    <row r="28" spans="1:17" ht="30.75" customHeight="1" x14ac:dyDescent="0.2">
      <c r="A28" s="99" t="s">
        <v>122</v>
      </c>
      <c r="B28" s="88" t="s">
        <v>421</v>
      </c>
      <c r="C28" s="150" t="s">
        <v>89</v>
      </c>
      <c r="D28" s="18" t="s">
        <v>2</v>
      </c>
      <c r="E28" s="29">
        <v>0</v>
      </c>
      <c r="F28" s="94">
        <v>0</v>
      </c>
      <c r="G28" s="94">
        <v>0</v>
      </c>
      <c r="H28" s="29">
        <v>0</v>
      </c>
      <c r="I28" s="29">
        <v>0</v>
      </c>
      <c r="J28" s="29">
        <v>0</v>
      </c>
      <c r="K28" s="29">
        <v>0</v>
      </c>
      <c r="L28" s="129"/>
      <c r="M28" s="24"/>
      <c r="O28" s="103"/>
    </row>
    <row r="29" spans="1:17" ht="30.75" customHeight="1" x14ac:dyDescent="0.2">
      <c r="A29" s="100"/>
      <c r="B29" s="92"/>
      <c r="C29" s="150"/>
      <c r="D29" s="18" t="s">
        <v>1</v>
      </c>
      <c r="E29" s="29">
        <v>0</v>
      </c>
      <c r="F29" s="94">
        <v>0</v>
      </c>
      <c r="G29" s="149">
        <v>0</v>
      </c>
      <c r="H29" s="95">
        <v>0</v>
      </c>
      <c r="I29" s="95">
        <v>0</v>
      </c>
      <c r="J29" s="95">
        <v>0</v>
      </c>
      <c r="K29" s="95">
        <v>0</v>
      </c>
      <c r="L29" s="129"/>
      <c r="M29" s="24"/>
      <c r="O29" s="103"/>
    </row>
    <row r="30" spans="1:17" ht="30.75" customHeight="1" x14ac:dyDescent="0.2">
      <c r="A30" s="100"/>
      <c r="B30" s="92"/>
      <c r="C30" s="150"/>
      <c r="D30" s="18" t="s">
        <v>7</v>
      </c>
      <c r="E30" s="29">
        <v>0</v>
      </c>
      <c r="F30" s="94">
        <v>0</v>
      </c>
      <c r="G30" s="149">
        <v>0</v>
      </c>
      <c r="H30" s="95">
        <v>0</v>
      </c>
      <c r="I30" s="95">
        <v>0</v>
      </c>
      <c r="J30" s="95">
        <v>0</v>
      </c>
      <c r="K30" s="95">
        <v>0</v>
      </c>
      <c r="L30" s="129"/>
      <c r="M30" s="24"/>
      <c r="O30" s="103"/>
    </row>
    <row r="31" spans="1:17" ht="30.75" customHeight="1" x14ac:dyDescent="0.2">
      <c r="A31" s="100"/>
      <c r="B31" s="92"/>
      <c r="C31" s="150"/>
      <c r="D31" s="18" t="s">
        <v>16</v>
      </c>
      <c r="E31" s="29">
        <v>0</v>
      </c>
      <c r="F31" s="94">
        <v>0</v>
      </c>
      <c r="G31" s="149">
        <v>0</v>
      </c>
      <c r="H31" s="95">
        <v>0</v>
      </c>
      <c r="I31" s="95">
        <v>0</v>
      </c>
      <c r="J31" s="95">
        <v>0</v>
      </c>
      <c r="K31" s="95">
        <v>0</v>
      </c>
      <c r="L31" s="129"/>
      <c r="M31" s="24"/>
      <c r="O31" s="103"/>
    </row>
    <row r="32" spans="1:17" ht="50.25" customHeight="1" x14ac:dyDescent="0.2">
      <c r="A32" s="101"/>
      <c r="B32" s="93"/>
      <c r="C32" s="150"/>
      <c r="D32" s="18" t="s">
        <v>26</v>
      </c>
      <c r="E32" s="29">
        <v>0</v>
      </c>
      <c r="F32" s="94">
        <v>0</v>
      </c>
      <c r="G32" s="149">
        <v>0</v>
      </c>
      <c r="H32" s="95">
        <v>0</v>
      </c>
      <c r="I32" s="95">
        <v>0</v>
      </c>
      <c r="J32" s="95">
        <v>0</v>
      </c>
      <c r="K32" s="95">
        <v>0</v>
      </c>
      <c r="L32" s="129"/>
      <c r="M32" s="24"/>
      <c r="O32" s="103"/>
    </row>
    <row r="33" spans="1:18" ht="15" customHeight="1" x14ac:dyDescent="0.2">
      <c r="A33" s="99" t="s">
        <v>124</v>
      </c>
      <c r="B33" s="88" t="s">
        <v>164</v>
      </c>
      <c r="C33" s="150" t="s">
        <v>89</v>
      </c>
      <c r="D33" s="18" t="s">
        <v>2</v>
      </c>
      <c r="E33" s="29">
        <f>SUM(E34:E37)</f>
        <v>0</v>
      </c>
      <c r="F33" s="94">
        <f t="shared" si="3"/>
        <v>34678.639999999999</v>
      </c>
      <c r="G33" s="94">
        <f t="shared" ref="G33:K33" si="6">SUM(G34:G37)</f>
        <v>0</v>
      </c>
      <c r="H33" s="29">
        <f t="shared" si="6"/>
        <v>34678.639999999999</v>
      </c>
      <c r="I33" s="29">
        <f t="shared" si="6"/>
        <v>0</v>
      </c>
      <c r="J33" s="29">
        <f t="shared" si="6"/>
        <v>0</v>
      </c>
      <c r="K33" s="29">
        <f t="shared" si="6"/>
        <v>0</v>
      </c>
      <c r="L33" s="129"/>
      <c r="M33" s="24"/>
    </row>
    <row r="34" spans="1:18" ht="45" x14ac:dyDescent="0.2">
      <c r="A34" s="100"/>
      <c r="B34" s="92"/>
      <c r="C34" s="150"/>
      <c r="D34" s="18" t="s">
        <v>1</v>
      </c>
      <c r="E34" s="29">
        <v>0</v>
      </c>
      <c r="F34" s="94">
        <f t="shared" si="3"/>
        <v>0</v>
      </c>
      <c r="G34" s="149">
        <v>0</v>
      </c>
      <c r="H34" s="95">
        <v>0</v>
      </c>
      <c r="I34" s="95">
        <v>0</v>
      </c>
      <c r="J34" s="95">
        <v>0</v>
      </c>
      <c r="K34" s="95">
        <v>0</v>
      </c>
      <c r="L34" s="129"/>
      <c r="M34" s="24"/>
    </row>
    <row r="35" spans="1:18" ht="45" x14ac:dyDescent="0.2">
      <c r="A35" s="100"/>
      <c r="B35" s="92"/>
      <c r="C35" s="150"/>
      <c r="D35" s="18" t="s">
        <v>7</v>
      </c>
      <c r="E35" s="29">
        <v>0</v>
      </c>
      <c r="F35" s="94">
        <f t="shared" si="3"/>
        <v>7058.64</v>
      </c>
      <c r="G35" s="149">
        <v>0</v>
      </c>
      <c r="H35" s="95">
        <v>7058.64</v>
      </c>
      <c r="I35" s="95">
        <v>0</v>
      </c>
      <c r="J35" s="95">
        <v>0</v>
      </c>
      <c r="K35" s="95">
        <v>0</v>
      </c>
      <c r="L35" s="129"/>
      <c r="M35" s="24"/>
    </row>
    <row r="36" spans="1:18" ht="45" x14ac:dyDescent="0.2">
      <c r="A36" s="100"/>
      <c r="B36" s="92"/>
      <c r="C36" s="150"/>
      <c r="D36" s="18" t="s">
        <v>16</v>
      </c>
      <c r="E36" s="29">
        <v>0</v>
      </c>
      <c r="F36" s="94">
        <f t="shared" si="3"/>
        <v>27620</v>
      </c>
      <c r="G36" s="149">
        <v>0</v>
      </c>
      <c r="H36" s="95">
        <v>27620</v>
      </c>
      <c r="I36" s="95">
        <v>0</v>
      </c>
      <c r="J36" s="95">
        <v>0</v>
      </c>
      <c r="K36" s="95">
        <v>0</v>
      </c>
      <c r="L36" s="129"/>
      <c r="M36" s="24"/>
      <c r="P36" s="151"/>
      <c r="R36" s="103"/>
    </row>
    <row r="37" spans="1:18" ht="44.25" customHeight="1" x14ac:dyDescent="0.2">
      <c r="A37" s="101"/>
      <c r="B37" s="93"/>
      <c r="C37" s="150"/>
      <c r="D37" s="18" t="s">
        <v>26</v>
      </c>
      <c r="E37" s="29">
        <v>0</v>
      </c>
      <c r="F37" s="94">
        <f t="shared" si="3"/>
        <v>0</v>
      </c>
      <c r="G37" s="149">
        <v>0</v>
      </c>
      <c r="H37" s="95">
        <v>0</v>
      </c>
      <c r="I37" s="95">
        <v>0</v>
      </c>
      <c r="J37" s="95">
        <v>0</v>
      </c>
      <c r="K37" s="95">
        <v>0</v>
      </c>
      <c r="L37" s="129"/>
      <c r="M37" s="24"/>
    </row>
    <row r="38" spans="1:18" ht="15" customHeight="1" x14ac:dyDescent="0.2">
      <c r="A38" s="99" t="s">
        <v>380</v>
      </c>
      <c r="B38" s="88" t="s">
        <v>233</v>
      </c>
      <c r="C38" s="24" t="s">
        <v>89</v>
      </c>
      <c r="D38" s="18" t="s">
        <v>2</v>
      </c>
      <c r="E38" s="29">
        <f>SUM(E39:E42)</f>
        <v>0</v>
      </c>
      <c r="F38" s="94">
        <f t="shared" si="3"/>
        <v>0</v>
      </c>
      <c r="G38" s="94">
        <f t="shared" ref="G38:K38" si="7">SUM(G39:G42)</f>
        <v>0</v>
      </c>
      <c r="H38" s="29">
        <f t="shared" si="7"/>
        <v>0</v>
      </c>
      <c r="I38" s="29">
        <f t="shared" si="7"/>
        <v>0</v>
      </c>
      <c r="J38" s="29">
        <f t="shared" si="7"/>
        <v>0</v>
      </c>
      <c r="K38" s="29">
        <f t="shared" si="7"/>
        <v>0</v>
      </c>
      <c r="L38" s="129"/>
      <c r="M38" s="24"/>
    </row>
    <row r="39" spans="1:18" ht="45" x14ac:dyDescent="0.2">
      <c r="A39" s="100"/>
      <c r="B39" s="92"/>
      <c r="C39" s="24"/>
      <c r="D39" s="18" t="s">
        <v>1</v>
      </c>
      <c r="E39" s="29">
        <v>0</v>
      </c>
      <c r="F39" s="94">
        <f t="shared" si="3"/>
        <v>0</v>
      </c>
      <c r="G39" s="149">
        <v>0</v>
      </c>
      <c r="H39" s="95">
        <v>0</v>
      </c>
      <c r="I39" s="95">
        <v>0</v>
      </c>
      <c r="J39" s="95">
        <v>0</v>
      </c>
      <c r="K39" s="95">
        <v>0</v>
      </c>
      <c r="L39" s="129"/>
      <c r="M39" s="24"/>
    </row>
    <row r="40" spans="1:18" ht="45" x14ac:dyDescent="0.2">
      <c r="A40" s="100"/>
      <c r="B40" s="92"/>
      <c r="C40" s="24"/>
      <c r="D40" s="18" t="s">
        <v>7</v>
      </c>
      <c r="E40" s="29">
        <v>0</v>
      </c>
      <c r="F40" s="94">
        <f t="shared" si="3"/>
        <v>0</v>
      </c>
      <c r="G40" s="149">
        <v>0</v>
      </c>
      <c r="H40" s="95">
        <v>0</v>
      </c>
      <c r="I40" s="95">
        <v>0</v>
      </c>
      <c r="J40" s="95">
        <v>0</v>
      </c>
      <c r="K40" s="95">
        <v>0</v>
      </c>
      <c r="L40" s="129"/>
      <c r="M40" s="24"/>
    </row>
    <row r="41" spans="1:18" ht="45" x14ac:dyDescent="0.2">
      <c r="A41" s="100"/>
      <c r="B41" s="92"/>
      <c r="C41" s="24"/>
      <c r="D41" s="18" t="s">
        <v>16</v>
      </c>
      <c r="E41" s="29">
        <v>0</v>
      </c>
      <c r="F41" s="94">
        <f t="shared" si="3"/>
        <v>0</v>
      </c>
      <c r="G41" s="149">
        <v>0</v>
      </c>
      <c r="H41" s="95">
        <v>0</v>
      </c>
      <c r="I41" s="95">
        <v>0</v>
      </c>
      <c r="J41" s="95">
        <v>0</v>
      </c>
      <c r="K41" s="95">
        <v>0</v>
      </c>
      <c r="L41" s="129"/>
      <c r="M41" s="24"/>
      <c r="P41" s="151"/>
    </row>
    <row r="42" spans="1:18" ht="45.75" customHeight="1" x14ac:dyDescent="0.2">
      <c r="A42" s="101"/>
      <c r="B42" s="93"/>
      <c r="C42" s="24"/>
      <c r="D42" s="18" t="s">
        <v>26</v>
      </c>
      <c r="E42" s="29">
        <v>0</v>
      </c>
      <c r="F42" s="94">
        <f t="shared" si="3"/>
        <v>0</v>
      </c>
      <c r="G42" s="149">
        <v>0</v>
      </c>
      <c r="H42" s="95">
        <v>0</v>
      </c>
      <c r="I42" s="95">
        <v>0</v>
      </c>
      <c r="J42" s="95">
        <v>0</v>
      </c>
      <c r="K42" s="95">
        <v>0</v>
      </c>
      <c r="L42" s="129"/>
      <c r="M42" s="24"/>
    </row>
    <row r="43" spans="1:18" ht="15" customHeight="1" x14ac:dyDescent="0.2">
      <c r="A43" s="99" t="s">
        <v>137</v>
      </c>
      <c r="B43" s="88" t="s">
        <v>220</v>
      </c>
      <c r="C43" s="150" t="s">
        <v>89</v>
      </c>
      <c r="D43" s="18" t="s">
        <v>2</v>
      </c>
      <c r="E43" s="29">
        <f>SUM(E44:E47)</f>
        <v>0</v>
      </c>
      <c r="F43" s="94">
        <f t="shared" si="3"/>
        <v>28510</v>
      </c>
      <c r="G43" s="94">
        <f t="shared" ref="G43:K43" si="8">SUM(G44:G47)</f>
        <v>653</v>
      </c>
      <c r="H43" s="29">
        <f t="shared" si="8"/>
        <v>8094</v>
      </c>
      <c r="I43" s="29">
        <f t="shared" si="8"/>
        <v>19763</v>
      </c>
      <c r="J43" s="29">
        <f t="shared" si="8"/>
        <v>0</v>
      </c>
      <c r="K43" s="29">
        <f t="shared" si="8"/>
        <v>0</v>
      </c>
      <c r="L43" s="129"/>
      <c r="M43" s="24"/>
    </row>
    <row r="44" spans="1:18" ht="45" x14ac:dyDescent="0.2">
      <c r="A44" s="100"/>
      <c r="B44" s="92"/>
      <c r="C44" s="150"/>
      <c r="D44" s="18" t="s">
        <v>1</v>
      </c>
      <c r="E44" s="29">
        <v>0</v>
      </c>
      <c r="F44" s="94">
        <f t="shared" si="3"/>
        <v>0</v>
      </c>
      <c r="G44" s="149">
        <v>0</v>
      </c>
      <c r="H44" s="95">
        <v>0</v>
      </c>
      <c r="I44" s="95">
        <v>0</v>
      </c>
      <c r="J44" s="95">
        <v>0</v>
      </c>
      <c r="K44" s="95">
        <v>0</v>
      </c>
      <c r="L44" s="129"/>
      <c r="M44" s="24"/>
    </row>
    <row r="45" spans="1:18" ht="45" x14ac:dyDescent="0.2">
      <c r="A45" s="100"/>
      <c r="B45" s="92"/>
      <c r="C45" s="150"/>
      <c r="D45" s="18" t="s">
        <v>7</v>
      </c>
      <c r="E45" s="29">
        <v>0</v>
      </c>
      <c r="F45" s="94">
        <f t="shared" si="3"/>
        <v>0</v>
      </c>
      <c r="G45" s="149">
        <v>0</v>
      </c>
      <c r="H45" s="95">
        <v>0</v>
      </c>
      <c r="I45" s="95">
        <v>0</v>
      </c>
      <c r="J45" s="95">
        <v>0</v>
      </c>
      <c r="K45" s="95">
        <v>0</v>
      </c>
      <c r="L45" s="129"/>
      <c r="M45" s="24"/>
      <c r="O45" s="103"/>
    </row>
    <row r="46" spans="1:18" ht="45" x14ac:dyDescent="0.2">
      <c r="A46" s="100"/>
      <c r="B46" s="92"/>
      <c r="C46" s="150"/>
      <c r="D46" s="18" t="s">
        <v>16</v>
      </c>
      <c r="E46" s="29">
        <v>0</v>
      </c>
      <c r="F46" s="94">
        <f t="shared" si="3"/>
        <v>28510</v>
      </c>
      <c r="G46" s="149">
        <v>653</v>
      </c>
      <c r="H46" s="95">
        <v>8094</v>
      </c>
      <c r="I46" s="95">
        <v>19763</v>
      </c>
      <c r="J46" s="95">
        <v>0</v>
      </c>
      <c r="K46" s="95">
        <v>0</v>
      </c>
      <c r="L46" s="129"/>
      <c r="M46" s="24"/>
      <c r="P46" s="151"/>
    </row>
    <row r="47" spans="1:18" ht="48.75" customHeight="1" x14ac:dyDescent="0.2">
      <c r="A47" s="101"/>
      <c r="B47" s="93"/>
      <c r="C47" s="150"/>
      <c r="D47" s="18" t="s">
        <v>26</v>
      </c>
      <c r="E47" s="29">
        <v>0</v>
      </c>
      <c r="F47" s="94">
        <f t="shared" si="3"/>
        <v>0</v>
      </c>
      <c r="G47" s="149">
        <v>0</v>
      </c>
      <c r="H47" s="95">
        <v>0</v>
      </c>
      <c r="I47" s="95">
        <v>0</v>
      </c>
      <c r="J47" s="95">
        <v>0</v>
      </c>
      <c r="K47" s="95">
        <v>0</v>
      </c>
      <c r="L47" s="129"/>
      <c r="M47" s="24"/>
    </row>
    <row r="48" spans="1:18" ht="15" customHeight="1" x14ac:dyDescent="0.2">
      <c r="A48" s="99" t="s">
        <v>381</v>
      </c>
      <c r="B48" s="88" t="s">
        <v>217</v>
      </c>
      <c r="C48" s="150" t="s">
        <v>89</v>
      </c>
      <c r="D48" s="18" t="s">
        <v>2</v>
      </c>
      <c r="E48" s="29">
        <f>SUM(E49:E52)</f>
        <v>0</v>
      </c>
      <c r="F48" s="94">
        <f t="shared" si="3"/>
        <v>44627.43</v>
      </c>
      <c r="G48" s="94">
        <f t="shared" ref="G48:K48" si="9">SUM(G49:G52)</f>
        <v>0</v>
      </c>
      <c r="H48" s="29">
        <f t="shared" si="9"/>
        <v>10600</v>
      </c>
      <c r="I48" s="29">
        <f t="shared" si="9"/>
        <v>10027.43</v>
      </c>
      <c r="J48" s="29">
        <f t="shared" si="9"/>
        <v>12000</v>
      </c>
      <c r="K48" s="29">
        <f t="shared" si="9"/>
        <v>12000</v>
      </c>
      <c r="L48" s="146"/>
      <c r="M48" s="23"/>
    </row>
    <row r="49" spans="1:16" ht="45" x14ac:dyDescent="0.2">
      <c r="A49" s="100"/>
      <c r="B49" s="92"/>
      <c r="C49" s="150"/>
      <c r="D49" s="18" t="s">
        <v>1</v>
      </c>
      <c r="E49" s="29">
        <v>0</v>
      </c>
      <c r="F49" s="94">
        <f t="shared" si="3"/>
        <v>0</v>
      </c>
      <c r="G49" s="149">
        <v>0</v>
      </c>
      <c r="H49" s="95">
        <v>0</v>
      </c>
      <c r="I49" s="95">
        <v>0</v>
      </c>
      <c r="J49" s="95">
        <v>0</v>
      </c>
      <c r="K49" s="95">
        <v>0</v>
      </c>
      <c r="L49" s="147"/>
      <c r="M49" s="33"/>
    </row>
    <row r="50" spans="1:16" ht="45" x14ac:dyDescent="0.2">
      <c r="A50" s="100"/>
      <c r="B50" s="92"/>
      <c r="C50" s="150"/>
      <c r="D50" s="18" t="s">
        <v>7</v>
      </c>
      <c r="E50" s="29">
        <v>0</v>
      </c>
      <c r="F50" s="94">
        <f t="shared" si="3"/>
        <v>0</v>
      </c>
      <c r="G50" s="149">
        <v>0</v>
      </c>
      <c r="H50" s="95">
        <v>0</v>
      </c>
      <c r="I50" s="95">
        <v>0</v>
      </c>
      <c r="J50" s="95">
        <v>0</v>
      </c>
      <c r="K50" s="95">
        <v>0</v>
      </c>
      <c r="L50" s="148"/>
      <c r="M50" s="25"/>
    </row>
    <row r="51" spans="1:16" ht="45" x14ac:dyDescent="0.2">
      <c r="A51" s="100"/>
      <c r="B51" s="92"/>
      <c r="C51" s="150"/>
      <c r="D51" s="18" t="s">
        <v>16</v>
      </c>
      <c r="E51" s="29">
        <v>0</v>
      </c>
      <c r="F51" s="94">
        <f t="shared" si="3"/>
        <v>44627.43</v>
      </c>
      <c r="G51" s="149">
        <v>0</v>
      </c>
      <c r="H51" s="95">
        <v>10600</v>
      </c>
      <c r="I51" s="95">
        <v>10027.43</v>
      </c>
      <c r="J51" s="95">
        <v>12000</v>
      </c>
      <c r="K51" s="95">
        <v>12000</v>
      </c>
      <c r="L51" s="129"/>
      <c r="M51" s="24"/>
      <c r="O51" s="103"/>
      <c r="P51" s="151"/>
    </row>
    <row r="52" spans="1:16" ht="30" x14ac:dyDescent="0.2">
      <c r="A52" s="101"/>
      <c r="B52" s="93"/>
      <c r="C52" s="150"/>
      <c r="D52" s="18" t="s">
        <v>26</v>
      </c>
      <c r="E52" s="29">
        <v>0</v>
      </c>
      <c r="F52" s="94">
        <f t="shared" si="3"/>
        <v>0</v>
      </c>
      <c r="G52" s="149">
        <v>0</v>
      </c>
      <c r="H52" s="95">
        <v>0</v>
      </c>
      <c r="I52" s="95">
        <v>0</v>
      </c>
      <c r="J52" s="95">
        <v>0</v>
      </c>
      <c r="K52" s="95">
        <v>0</v>
      </c>
      <c r="L52" s="129"/>
      <c r="M52" s="24"/>
    </row>
    <row r="53" spans="1:16" ht="15" customHeight="1" x14ac:dyDescent="0.2">
      <c r="A53" s="99" t="s">
        <v>222</v>
      </c>
      <c r="B53" s="88" t="s">
        <v>221</v>
      </c>
      <c r="C53" s="150" t="s">
        <v>89</v>
      </c>
      <c r="D53" s="18" t="s">
        <v>2</v>
      </c>
      <c r="E53" s="29">
        <f>SUM(E54:E57)</f>
        <v>0</v>
      </c>
      <c r="F53" s="94">
        <f t="shared" si="3"/>
        <v>0</v>
      </c>
      <c r="G53" s="94">
        <f t="shared" ref="G53:K53" si="10">SUM(G54:G57)</f>
        <v>0</v>
      </c>
      <c r="H53" s="29">
        <f t="shared" si="10"/>
        <v>0</v>
      </c>
      <c r="I53" s="29">
        <f t="shared" si="10"/>
        <v>0</v>
      </c>
      <c r="J53" s="29">
        <f t="shared" si="10"/>
        <v>0</v>
      </c>
      <c r="K53" s="29">
        <f t="shared" si="10"/>
        <v>0</v>
      </c>
      <c r="L53" s="129"/>
      <c r="M53" s="24"/>
    </row>
    <row r="54" spans="1:16" ht="45" x14ac:dyDescent="0.2">
      <c r="A54" s="100"/>
      <c r="B54" s="92"/>
      <c r="C54" s="150"/>
      <c r="D54" s="18" t="s">
        <v>1</v>
      </c>
      <c r="E54" s="29">
        <v>0</v>
      </c>
      <c r="F54" s="94">
        <f t="shared" si="3"/>
        <v>0</v>
      </c>
      <c r="G54" s="149">
        <v>0</v>
      </c>
      <c r="H54" s="95">
        <v>0</v>
      </c>
      <c r="I54" s="95">
        <v>0</v>
      </c>
      <c r="J54" s="95">
        <v>0</v>
      </c>
      <c r="K54" s="95">
        <v>0</v>
      </c>
      <c r="L54" s="129"/>
      <c r="M54" s="24"/>
    </row>
    <row r="55" spans="1:16" ht="45" x14ac:dyDescent="0.2">
      <c r="A55" s="100"/>
      <c r="B55" s="92"/>
      <c r="C55" s="150"/>
      <c r="D55" s="18" t="s">
        <v>7</v>
      </c>
      <c r="E55" s="29">
        <v>0</v>
      </c>
      <c r="F55" s="94">
        <f t="shared" si="3"/>
        <v>0</v>
      </c>
      <c r="G55" s="149">
        <v>0</v>
      </c>
      <c r="H55" s="95">
        <v>0</v>
      </c>
      <c r="I55" s="95">
        <v>0</v>
      </c>
      <c r="J55" s="95">
        <v>0</v>
      </c>
      <c r="K55" s="95">
        <v>0</v>
      </c>
      <c r="L55" s="129"/>
      <c r="M55" s="24"/>
    </row>
    <row r="56" spans="1:16" ht="45" x14ac:dyDescent="0.2">
      <c r="A56" s="100"/>
      <c r="B56" s="92"/>
      <c r="C56" s="150"/>
      <c r="D56" s="18" t="s">
        <v>16</v>
      </c>
      <c r="E56" s="29">
        <v>0</v>
      </c>
      <c r="F56" s="94">
        <f t="shared" si="3"/>
        <v>0</v>
      </c>
      <c r="G56" s="149">
        <v>0</v>
      </c>
      <c r="H56" s="95">
        <v>0</v>
      </c>
      <c r="I56" s="95">
        <v>0</v>
      </c>
      <c r="J56" s="95">
        <v>0</v>
      </c>
      <c r="K56" s="95">
        <v>0</v>
      </c>
      <c r="L56" s="129"/>
      <c r="M56" s="24"/>
      <c r="P56" s="151"/>
    </row>
    <row r="57" spans="1:16" ht="30" x14ac:dyDescent="0.2">
      <c r="A57" s="101"/>
      <c r="B57" s="93"/>
      <c r="C57" s="150"/>
      <c r="D57" s="18" t="s">
        <v>26</v>
      </c>
      <c r="E57" s="29">
        <v>0</v>
      </c>
      <c r="F57" s="94">
        <f t="shared" si="3"/>
        <v>0</v>
      </c>
      <c r="G57" s="149">
        <v>0</v>
      </c>
      <c r="H57" s="95">
        <v>0</v>
      </c>
      <c r="I57" s="95">
        <v>0</v>
      </c>
      <c r="J57" s="95">
        <v>0</v>
      </c>
      <c r="K57" s="95">
        <v>0</v>
      </c>
      <c r="L57" s="129"/>
      <c r="M57" s="24"/>
    </row>
    <row r="58" spans="1:16" ht="15" customHeight="1" x14ac:dyDescent="0.2">
      <c r="A58" s="99" t="s">
        <v>141</v>
      </c>
      <c r="B58" s="88" t="s">
        <v>422</v>
      </c>
      <c r="C58" s="150" t="s">
        <v>89</v>
      </c>
      <c r="D58" s="18" t="s">
        <v>2</v>
      </c>
      <c r="E58" s="29">
        <f>SUM(E59:E62)</f>
        <v>0</v>
      </c>
      <c r="F58" s="94">
        <f t="shared" si="3"/>
        <v>0</v>
      </c>
      <c r="G58" s="94">
        <f t="shared" ref="G58:K58" si="11">SUM(G59:G62)</f>
        <v>0</v>
      </c>
      <c r="H58" s="29">
        <f t="shared" si="11"/>
        <v>0</v>
      </c>
      <c r="I58" s="29">
        <f t="shared" si="11"/>
        <v>0</v>
      </c>
      <c r="J58" s="29">
        <f t="shared" si="11"/>
        <v>0</v>
      </c>
      <c r="K58" s="29">
        <f t="shared" si="11"/>
        <v>0</v>
      </c>
      <c r="L58" s="129"/>
      <c r="M58" s="24"/>
    </row>
    <row r="59" spans="1:16" ht="45" x14ac:dyDescent="0.2">
      <c r="A59" s="100"/>
      <c r="B59" s="92"/>
      <c r="C59" s="150"/>
      <c r="D59" s="18" t="s">
        <v>1</v>
      </c>
      <c r="E59" s="29">
        <v>0</v>
      </c>
      <c r="F59" s="94">
        <f t="shared" si="3"/>
        <v>0</v>
      </c>
      <c r="G59" s="149">
        <v>0</v>
      </c>
      <c r="H59" s="95">
        <v>0</v>
      </c>
      <c r="I59" s="95">
        <v>0</v>
      </c>
      <c r="J59" s="95">
        <v>0</v>
      </c>
      <c r="K59" s="95">
        <v>0</v>
      </c>
      <c r="L59" s="129"/>
      <c r="M59" s="24"/>
    </row>
    <row r="60" spans="1:16" ht="45" x14ac:dyDescent="0.2">
      <c r="A60" s="100"/>
      <c r="B60" s="92"/>
      <c r="C60" s="150"/>
      <c r="D60" s="18" t="s">
        <v>7</v>
      </c>
      <c r="E60" s="29">
        <v>0</v>
      </c>
      <c r="F60" s="94">
        <f t="shared" si="3"/>
        <v>0</v>
      </c>
      <c r="G60" s="149">
        <v>0</v>
      </c>
      <c r="H60" s="95">
        <v>0</v>
      </c>
      <c r="I60" s="95">
        <v>0</v>
      </c>
      <c r="J60" s="95">
        <v>0</v>
      </c>
      <c r="K60" s="95">
        <v>0</v>
      </c>
      <c r="L60" s="129"/>
      <c r="M60" s="24"/>
    </row>
    <row r="61" spans="1:16" ht="45" x14ac:dyDescent="0.2">
      <c r="A61" s="100"/>
      <c r="B61" s="92"/>
      <c r="C61" s="150"/>
      <c r="D61" s="18" t="s">
        <v>16</v>
      </c>
      <c r="E61" s="29">
        <v>0</v>
      </c>
      <c r="F61" s="94">
        <f t="shared" si="3"/>
        <v>0</v>
      </c>
      <c r="G61" s="149">
        <v>0</v>
      </c>
      <c r="H61" s="95">
        <v>0</v>
      </c>
      <c r="I61" s="95">
        <v>0</v>
      </c>
      <c r="J61" s="95">
        <v>0</v>
      </c>
      <c r="K61" s="95">
        <v>0</v>
      </c>
      <c r="L61" s="129"/>
      <c r="M61" s="24"/>
      <c r="P61" s="151"/>
    </row>
    <row r="62" spans="1:16" ht="30" x14ac:dyDescent="0.2">
      <c r="A62" s="101"/>
      <c r="B62" s="93"/>
      <c r="C62" s="150"/>
      <c r="D62" s="18" t="s">
        <v>26</v>
      </c>
      <c r="E62" s="29">
        <v>0</v>
      </c>
      <c r="F62" s="94">
        <f t="shared" si="3"/>
        <v>0</v>
      </c>
      <c r="G62" s="149">
        <v>0</v>
      </c>
      <c r="H62" s="95">
        <v>0</v>
      </c>
      <c r="I62" s="95">
        <v>0</v>
      </c>
      <c r="J62" s="95">
        <v>0</v>
      </c>
      <c r="K62" s="95">
        <v>0</v>
      </c>
      <c r="L62" s="129"/>
      <c r="M62" s="24"/>
    </row>
    <row r="63" spans="1:16" ht="15" customHeight="1" x14ac:dyDescent="0.2">
      <c r="A63" s="99" t="s">
        <v>142</v>
      </c>
      <c r="B63" s="88" t="s">
        <v>218</v>
      </c>
      <c r="C63" s="150" t="s">
        <v>89</v>
      </c>
      <c r="D63" s="18" t="s">
        <v>2</v>
      </c>
      <c r="E63" s="29">
        <f>SUM(E64:E67)</f>
        <v>0</v>
      </c>
      <c r="F63" s="94">
        <f t="shared" si="3"/>
        <v>1710.2760000000001</v>
      </c>
      <c r="G63" s="94">
        <f t="shared" ref="G63:K63" si="12">SUM(G64:G67)</f>
        <v>1710.2760000000001</v>
      </c>
      <c r="H63" s="29">
        <f t="shared" si="12"/>
        <v>0</v>
      </c>
      <c r="I63" s="29">
        <f t="shared" si="12"/>
        <v>0</v>
      </c>
      <c r="J63" s="29">
        <f t="shared" si="12"/>
        <v>0</v>
      </c>
      <c r="K63" s="29">
        <f t="shared" si="12"/>
        <v>0</v>
      </c>
      <c r="L63" s="146"/>
      <c r="M63" s="23"/>
    </row>
    <row r="64" spans="1:16" ht="45" x14ac:dyDescent="0.2">
      <c r="A64" s="100"/>
      <c r="B64" s="92"/>
      <c r="C64" s="150"/>
      <c r="D64" s="18" t="s">
        <v>1</v>
      </c>
      <c r="E64" s="29">
        <v>0</v>
      </c>
      <c r="F64" s="94">
        <f t="shared" si="3"/>
        <v>0</v>
      </c>
      <c r="G64" s="149">
        <v>0</v>
      </c>
      <c r="H64" s="95">
        <v>0</v>
      </c>
      <c r="I64" s="95">
        <v>0</v>
      </c>
      <c r="J64" s="95">
        <v>0</v>
      </c>
      <c r="K64" s="95">
        <v>0</v>
      </c>
      <c r="L64" s="147"/>
      <c r="M64" s="33"/>
    </row>
    <row r="65" spans="1:16" ht="45" x14ac:dyDescent="0.2">
      <c r="A65" s="100"/>
      <c r="B65" s="92"/>
      <c r="C65" s="150"/>
      <c r="D65" s="18" t="s">
        <v>7</v>
      </c>
      <c r="E65" s="29">
        <v>0</v>
      </c>
      <c r="F65" s="94">
        <f t="shared" si="3"/>
        <v>0</v>
      </c>
      <c r="G65" s="149">
        <v>0</v>
      </c>
      <c r="H65" s="95">
        <v>0</v>
      </c>
      <c r="I65" s="95">
        <v>0</v>
      </c>
      <c r="J65" s="95">
        <v>0</v>
      </c>
      <c r="K65" s="95">
        <v>0</v>
      </c>
      <c r="L65" s="148"/>
      <c r="M65" s="25"/>
    </row>
    <row r="66" spans="1:16" ht="45" x14ac:dyDescent="0.2">
      <c r="A66" s="100"/>
      <c r="B66" s="92"/>
      <c r="C66" s="150"/>
      <c r="D66" s="18" t="s">
        <v>16</v>
      </c>
      <c r="E66" s="29">
        <v>0</v>
      </c>
      <c r="F66" s="94">
        <f t="shared" si="3"/>
        <v>1710.2760000000001</v>
      </c>
      <c r="G66" s="149">
        <v>1710.2760000000001</v>
      </c>
      <c r="H66" s="95">
        <v>0</v>
      </c>
      <c r="I66" s="95">
        <v>0</v>
      </c>
      <c r="J66" s="95">
        <v>0</v>
      </c>
      <c r="K66" s="95">
        <v>0</v>
      </c>
      <c r="L66" s="129"/>
      <c r="M66" s="24"/>
      <c r="P66" s="151"/>
    </row>
    <row r="67" spans="1:16" ht="30" x14ac:dyDescent="0.2">
      <c r="A67" s="101"/>
      <c r="B67" s="93"/>
      <c r="C67" s="150"/>
      <c r="D67" s="18" t="s">
        <v>26</v>
      </c>
      <c r="E67" s="29">
        <v>0</v>
      </c>
      <c r="F67" s="94">
        <f t="shared" si="3"/>
        <v>0</v>
      </c>
      <c r="G67" s="149">
        <v>0</v>
      </c>
      <c r="H67" s="95">
        <v>0</v>
      </c>
      <c r="I67" s="95">
        <v>0</v>
      </c>
      <c r="J67" s="95">
        <v>0</v>
      </c>
      <c r="K67" s="95">
        <v>0</v>
      </c>
      <c r="L67" s="129"/>
      <c r="M67" s="24"/>
    </row>
    <row r="68" spans="1:16" ht="15" customHeight="1" x14ac:dyDescent="0.2">
      <c r="A68" s="99" t="s">
        <v>144</v>
      </c>
      <c r="B68" s="88" t="s">
        <v>223</v>
      </c>
      <c r="C68" s="150" t="s">
        <v>89</v>
      </c>
      <c r="D68" s="18" t="s">
        <v>2</v>
      </c>
      <c r="E68" s="29">
        <f>SUM(E69:E72)</f>
        <v>0</v>
      </c>
      <c r="F68" s="94">
        <f t="shared" si="3"/>
        <v>0</v>
      </c>
      <c r="G68" s="94">
        <f t="shared" ref="G68:K68" si="13">SUM(G69:G72)</f>
        <v>0</v>
      </c>
      <c r="H68" s="29">
        <f t="shared" si="13"/>
        <v>0</v>
      </c>
      <c r="I68" s="29">
        <f t="shared" si="13"/>
        <v>0</v>
      </c>
      <c r="J68" s="29">
        <f t="shared" si="13"/>
        <v>0</v>
      </c>
      <c r="K68" s="29">
        <f t="shared" si="13"/>
        <v>0</v>
      </c>
      <c r="L68" s="146"/>
      <c r="M68" s="23"/>
    </row>
    <row r="69" spans="1:16" ht="45" x14ac:dyDescent="0.2">
      <c r="A69" s="100"/>
      <c r="B69" s="92"/>
      <c r="C69" s="150"/>
      <c r="D69" s="18" t="s">
        <v>1</v>
      </c>
      <c r="E69" s="29">
        <v>0</v>
      </c>
      <c r="F69" s="94">
        <f t="shared" si="3"/>
        <v>0</v>
      </c>
      <c r="G69" s="149">
        <v>0</v>
      </c>
      <c r="H69" s="95">
        <v>0</v>
      </c>
      <c r="I69" s="95">
        <v>0</v>
      </c>
      <c r="J69" s="95">
        <v>0</v>
      </c>
      <c r="K69" s="95">
        <v>0</v>
      </c>
      <c r="L69" s="147"/>
      <c r="M69" s="33"/>
    </row>
    <row r="70" spans="1:16" ht="45" x14ac:dyDescent="0.2">
      <c r="A70" s="100"/>
      <c r="B70" s="92"/>
      <c r="C70" s="150"/>
      <c r="D70" s="18" t="s">
        <v>7</v>
      </c>
      <c r="E70" s="29">
        <v>0</v>
      </c>
      <c r="F70" s="94">
        <f t="shared" si="3"/>
        <v>0</v>
      </c>
      <c r="G70" s="149">
        <v>0</v>
      </c>
      <c r="H70" s="95">
        <v>0</v>
      </c>
      <c r="I70" s="95">
        <v>0</v>
      </c>
      <c r="J70" s="95">
        <v>0</v>
      </c>
      <c r="K70" s="95">
        <v>0</v>
      </c>
      <c r="L70" s="148"/>
      <c r="M70" s="25"/>
    </row>
    <row r="71" spans="1:16" ht="45" x14ac:dyDescent="0.2">
      <c r="A71" s="100"/>
      <c r="B71" s="92"/>
      <c r="C71" s="150"/>
      <c r="D71" s="18" t="s">
        <v>16</v>
      </c>
      <c r="E71" s="29">
        <v>0</v>
      </c>
      <c r="F71" s="94">
        <f t="shared" si="3"/>
        <v>0</v>
      </c>
      <c r="G71" s="149">
        <v>0</v>
      </c>
      <c r="H71" s="95">
        <v>0</v>
      </c>
      <c r="I71" s="95">
        <v>0</v>
      </c>
      <c r="J71" s="95">
        <v>0</v>
      </c>
      <c r="K71" s="95">
        <v>0</v>
      </c>
      <c r="L71" s="129"/>
      <c r="M71" s="24"/>
      <c r="P71" s="151"/>
    </row>
    <row r="72" spans="1:16" ht="30" x14ac:dyDescent="0.2">
      <c r="A72" s="101"/>
      <c r="B72" s="93"/>
      <c r="C72" s="150"/>
      <c r="D72" s="18" t="s">
        <v>26</v>
      </c>
      <c r="E72" s="29">
        <v>0</v>
      </c>
      <c r="F72" s="94">
        <f t="shared" si="3"/>
        <v>0</v>
      </c>
      <c r="G72" s="149">
        <v>0</v>
      </c>
      <c r="H72" s="95">
        <v>0</v>
      </c>
      <c r="I72" s="95">
        <v>0</v>
      </c>
      <c r="J72" s="95">
        <v>0</v>
      </c>
      <c r="K72" s="95">
        <v>0</v>
      </c>
      <c r="L72" s="129"/>
      <c r="M72" s="24"/>
    </row>
    <row r="73" spans="1:16" ht="15" customHeight="1" x14ac:dyDescent="0.2">
      <c r="A73" s="99" t="s">
        <v>156</v>
      </c>
      <c r="B73" s="88" t="s">
        <v>224</v>
      </c>
      <c r="C73" s="150" t="s">
        <v>89</v>
      </c>
      <c r="D73" s="18" t="s">
        <v>2</v>
      </c>
      <c r="E73" s="29">
        <f>SUM(E74:E77)</f>
        <v>0</v>
      </c>
      <c r="F73" s="94">
        <f t="shared" si="3"/>
        <v>8970</v>
      </c>
      <c r="G73" s="94">
        <f t="shared" ref="G73:K73" si="14">SUM(G74:G77)</f>
        <v>0</v>
      </c>
      <c r="H73" s="29">
        <f t="shared" si="14"/>
        <v>8970</v>
      </c>
      <c r="I73" s="29">
        <f t="shared" si="14"/>
        <v>0</v>
      </c>
      <c r="J73" s="29">
        <f t="shared" si="14"/>
        <v>0</v>
      </c>
      <c r="K73" s="29">
        <f t="shared" si="14"/>
        <v>0</v>
      </c>
      <c r="L73" s="146"/>
      <c r="M73" s="23"/>
    </row>
    <row r="74" spans="1:16" ht="45" x14ac:dyDescent="0.2">
      <c r="A74" s="100"/>
      <c r="B74" s="92"/>
      <c r="C74" s="150"/>
      <c r="D74" s="18" t="s">
        <v>1</v>
      </c>
      <c r="E74" s="29">
        <v>0</v>
      </c>
      <c r="F74" s="94">
        <f t="shared" si="3"/>
        <v>0</v>
      </c>
      <c r="G74" s="149">
        <v>0</v>
      </c>
      <c r="H74" s="95">
        <v>0</v>
      </c>
      <c r="I74" s="95">
        <v>0</v>
      </c>
      <c r="J74" s="95">
        <v>0</v>
      </c>
      <c r="K74" s="95">
        <v>0</v>
      </c>
      <c r="L74" s="147"/>
      <c r="M74" s="33"/>
    </row>
    <row r="75" spans="1:16" ht="45" x14ac:dyDescent="0.2">
      <c r="A75" s="100"/>
      <c r="B75" s="92"/>
      <c r="C75" s="150"/>
      <c r="D75" s="18" t="s">
        <v>7</v>
      </c>
      <c r="E75" s="29">
        <v>0</v>
      </c>
      <c r="F75" s="94">
        <f t="shared" si="3"/>
        <v>0</v>
      </c>
      <c r="G75" s="149">
        <v>0</v>
      </c>
      <c r="H75" s="95">
        <v>0</v>
      </c>
      <c r="I75" s="95">
        <v>0</v>
      </c>
      <c r="J75" s="95">
        <v>0</v>
      </c>
      <c r="K75" s="95">
        <v>0</v>
      </c>
      <c r="L75" s="148"/>
      <c r="M75" s="25"/>
    </row>
    <row r="76" spans="1:16" ht="45" x14ac:dyDescent="0.2">
      <c r="A76" s="100"/>
      <c r="B76" s="92"/>
      <c r="C76" s="150"/>
      <c r="D76" s="18" t="s">
        <v>16</v>
      </c>
      <c r="E76" s="29">
        <v>0</v>
      </c>
      <c r="F76" s="94">
        <f t="shared" si="3"/>
        <v>8970</v>
      </c>
      <c r="G76" s="149">
        <v>0</v>
      </c>
      <c r="H76" s="95">
        <v>8970</v>
      </c>
      <c r="I76" s="95">
        <v>0</v>
      </c>
      <c r="J76" s="95">
        <v>0</v>
      </c>
      <c r="K76" s="95">
        <v>0</v>
      </c>
      <c r="L76" s="129"/>
      <c r="M76" s="24"/>
      <c r="P76" s="151"/>
    </row>
    <row r="77" spans="1:16" ht="30" x14ac:dyDescent="0.2">
      <c r="A77" s="101"/>
      <c r="B77" s="93"/>
      <c r="C77" s="150"/>
      <c r="D77" s="18" t="s">
        <v>26</v>
      </c>
      <c r="E77" s="29">
        <v>0</v>
      </c>
      <c r="F77" s="94">
        <f t="shared" si="3"/>
        <v>0</v>
      </c>
      <c r="G77" s="149">
        <v>0</v>
      </c>
      <c r="H77" s="95">
        <v>0</v>
      </c>
      <c r="I77" s="95">
        <v>0</v>
      </c>
      <c r="J77" s="95">
        <v>0</v>
      </c>
      <c r="K77" s="95">
        <v>0</v>
      </c>
      <c r="L77" s="129"/>
      <c r="M77" s="24"/>
    </row>
    <row r="78" spans="1:16" ht="15" customHeight="1" x14ac:dyDescent="0.2">
      <c r="A78" s="99" t="s">
        <v>185</v>
      </c>
      <c r="B78" s="88" t="s">
        <v>376</v>
      </c>
      <c r="C78" s="150" t="s">
        <v>89</v>
      </c>
      <c r="D78" s="18" t="s">
        <v>2</v>
      </c>
      <c r="E78" s="29">
        <f>SUM(E79:E82)</f>
        <v>0</v>
      </c>
      <c r="F78" s="94">
        <f t="shared" si="3"/>
        <v>100000</v>
      </c>
      <c r="G78" s="94">
        <f t="shared" ref="G78:K78" si="15">SUM(G79:G82)</f>
        <v>0</v>
      </c>
      <c r="H78" s="29">
        <f t="shared" si="15"/>
        <v>0</v>
      </c>
      <c r="I78" s="29">
        <f t="shared" si="15"/>
        <v>0</v>
      </c>
      <c r="J78" s="29">
        <f t="shared" si="15"/>
        <v>0</v>
      </c>
      <c r="K78" s="29">
        <f t="shared" si="15"/>
        <v>100000</v>
      </c>
      <c r="L78" s="146"/>
      <c r="M78" s="23"/>
    </row>
    <row r="79" spans="1:16" ht="45" x14ac:dyDescent="0.2">
      <c r="A79" s="100"/>
      <c r="B79" s="92"/>
      <c r="C79" s="150"/>
      <c r="D79" s="18" t="s">
        <v>1</v>
      </c>
      <c r="E79" s="29">
        <v>0</v>
      </c>
      <c r="F79" s="94">
        <f t="shared" si="3"/>
        <v>0</v>
      </c>
      <c r="G79" s="149">
        <v>0</v>
      </c>
      <c r="H79" s="95">
        <v>0</v>
      </c>
      <c r="I79" s="95">
        <v>0</v>
      </c>
      <c r="J79" s="95">
        <v>0</v>
      </c>
      <c r="K79" s="95">
        <v>0</v>
      </c>
      <c r="L79" s="147"/>
      <c r="M79" s="33"/>
    </row>
    <row r="80" spans="1:16" ht="45" x14ac:dyDescent="0.2">
      <c r="A80" s="100"/>
      <c r="B80" s="92"/>
      <c r="C80" s="150"/>
      <c r="D80" s="18" t="s">
        <v>7</v>
      </c>
      <c r="E80" s="29">
        <v>0</v>
      </c>
      <c r="F80" s="94">
        <f t="shared" si="3"/>
        <v>0</v>
      </c>
      <c r="G80" s="149">
        <v>0</v>
      </c>
      <c r="H80" s="95">
        <v>0</v>
      </c>
      <c r="I80" s="95">
        <v>0</v>
      </c>
      <c r="J80" s="95">
        <v>0</v>
      </c>
      <c r="K80" s="95">
        <v>0</v>
      </c>
      <c r="L80" s="148"/>
      <c r="M80" s="25"/>
    </row>
    <row r="81" spans="1:16" ht="45" x14ac:dyDescent="0.2">
      <c r="A81" s="100"/>
      <c r="B81" s="92"/>
      <c r="C81" s="150"/>
      <c r="D81" s="18" t="s">
        <v>16</v>
      </c>
      <c r="E81" s="29">
        <v>0</v>
      </c>
      <c r="F81" s="94">
        <f t="shared" si="3"/>
        <v>100000</v>
      </c>
      <c r="G81" s="149">
        <v>0</v>
      </c>
      <c r="H81" s="95">
        <v>0</v>
      </c>
      <c r="I81" s="95">
        <v>0</v>
      </c>
      <c r="J81" s="95">
        <v>0</v>
      </c>
      <c r="K81" s="95">
        <v>100000</v>
      </c>
      <c r="L81" s="129"/>
      <c r="M81" s="24"/>
      <c r="P81" s="151"/>
    </row>
    <row r="82" spans="1:16" ht="30" x14ac:dyDescent="0.2">
      <c r="A82" s="101"/>
      <c r="B82" s="93"/>
      <c r="C82" s="150"/>
      <c r="D82" s="18" t="s">
        <v>26</v>
      </c>
      <c r="E82" s="29">
        <v>0</v>
      </c>
      <c r="F82" s="94">
        <f t="shared" ref="F82:F152" si="16">SUM(G82:K82)</f>
        <v>0</v>
      </c>
      <c r="G82" s="149">
        <v>0</v>
      </c>
      <c r="H82" s="95">
        <v>0</v>
      </c>
      <c r="I82" s="95">
        <v>0</v>
      </c>
      <c r="J82" s="95">
        <v>0</v>
      </c>
      <c r="K82" s="95">
        <v>0</v>
      </c>
      <c r="L82" s="129"/>
      <c r="M82" s="24"/>
    </row>
    <row r="83" spans="1:16" ht="15" customHeight="1" x14ac:dyDescent="0.2">
      <c r="A83" s="99" t="s">
        <v>186</v>
      </c>
      <c r="B83" s="88" t="s">
        <v>219</v>
      </c>
      <c r="C83" s="150" t="s">
        <v>89</v>
      </c>
      <c r="D83" s="18" t="s">
        <v>2</v>
      </c>
      <c r="E83" s="29">
        <f>SUM(E84:E87)</f>
        <v>0</v>
      </c>
      <c r="F83" s="94">
        <f t="shared" si="16"/>
        <v>3091.19</v>
      </c>
      <c r="G83" s="94">
        <f t="shared" ref="G83:K83" si="17">SUM(G84:G87)</f>
        <v>0</v>
      </c>
      <c r="H83" s="29">
        <f t="shared" si="17"/>
        <v>3091.19</v>
      </c>
      <c r="I83" s="29">
        <f t="shared" si="17"/>
        <v>0</v>
      </c>
      <c r="J83" s="29">
        <f t="shared" si="17"/>
        <v>0</v>
      </c>
      <c r="K83" s="29">
        <f t="shared" si="17"/>
        <v>0</v>
      </c>
      <c r="L83" s="146"/>
      <c r="M83" s="23"/>
    </row>
    <row r="84" spans="1:16" ht="45" x14ac:dyDescent="0.2">
      <c r="A84" s="100"/>
      <c r="B84" s="92"/>
      <c r="C84" s="150"/>
      <c r="D84" s="18" t="s">
        <v>1</v>
      </c>
      <c r="E84" s="29">
        <v>0</v>
      </c>
      <c r="F84" s="94">
        <f t="shared" si="16"/>
        <v>0</v>
      </c>
      <c r="G84" s="149">
        <v>0</v>
      </c>
      <c r="H84" s="95">
        <v>0</v>
      </c>
      <c r="I84" s="95">
        <v>0</v>
      </c>
      <c r="J84" s="95">
        <v>0</v>
      </c>
      <c r="K84" s="95">
        <v>0</v>
      </c>
      <c r="L84" s="147"/>
      <c r="M84" s="33"/>
    </row>
    <row r="85" spans="1:16" ht="45" x14ac:dyDescent="0.2">
      <c r="A85" s="100"/>
      <c r="B85" s="92"/>
      <c r="C85" s="150"/>
      <c r="D85" s="18" t="s">
        <v>7</v>
      </c>
      <c r="E85" s="29">
        <v>0</v>
      </c>
      <c r="F85" s="94">
        <f t="shared" si="16"/>
        <v>1999.99</v>
      </c>
      <c r="G85" s="149">
        <v>0</v>
      </c>
      <c r="H85" s="95">
        <v>1999.99</v>
      </c>
      <c r="I85" s="95">
        <v>0</v>
      </c>
      <c r="J85" s="95">
        <v>0</v>
      </c>
      <c r="K85" s="95">
        <v>0</v>
      </c>
      <c r="L85" s="148"/>
      <c r="M85" s="25"/>
    </row>
    <row r="86" spans="1:16" ht="45" x14ac:dyDescent="0.2">
      <c r="A86" s="100"/>
      <c r="B86" s="92"/>
      <c r="C86" s="150"/>
      <c r="D86" s="18" t="s">
        <v>16</v>
      </c>
      <c r="E86" s="29">
        <v>0</v>
      </c>
      <c r="F86" s="94">
        <f t="shared" si="16"/>
        <v>1091.2</v>
      </c>
      <c r="G86" s="149">
        <v>0</v>
      </c>
      <c r="H86" s="95">
        <v>1091.2</v>
      </c>
      <c r="I86" s="95">
        <v>0</v>
      </c>
      <c r="J86" s="95">
        <v>0</v>
      </c>
      <c r="K86" s="95">
        <v>0</v>
      </c>
      <c r="L86" s="129"/>
      <c r="M86" s="24"/>
      <c r="P86" s="151"/>
    </row>
    <row r="87" spans="1:16" ht="30" x14ac:dyDescent="0.2">
      <c r="A87" s="101"/>
      <c r="B87" s="93"/>
      <c r="C87" s="150"/>
      <c r="D87" s="18" t="s">
        <v>26</v>
      </c>
      <c r="E87" s="29">
        <v>0</v>
      </c>
      <c r="F87" s="94">
        <f t="shared" si="16"/>
        <v>0</v>
      </c>
      <c r="G87" s="149">
        <v>0</v>
      </c>
      <c r="H87" s="95">
        <v>0</v>
      </c>
      <c r="I87" s="95">
        <v>0</v>
      </c>
      <c r="J87" s="95">
        <v>0</v>
      </c>
      <c r="K87" s="95">
        <v>0</v>
      </c>
      <c r="L87" s="129"/>
      <c r="M87" s="24"/>
    </row>
    <row r="88" spans="1:16" ht="15" customHeight="1" x14ac:dyDescent="0.2">
      <c r="A88" s="99" t="s">
        <v>187</v>
      </c>
      <c r="B88" s="88" t="s">
        <v>461</v>
      </c>
      <c r="C88" s="150" t="s">
        <v>89</v>
      </c>
      <c r="D88" s="18" t="s">
        <v>2</v>
      </c>
      <c r="E88" s="29">
        <f>SUM(E89:E92)</f>
        <v>0</v>
      </c>
      <c r="F88" s="94">
        <f t="shared" ref="F88:F92" si="18">SUM(G88:K88)</f>
        <v>396.5</v>
      </c>
      <c r="G88" s="94">
        <f t="shared" ref="G88:K88" si="19">SUM(G89:G92)</f>
        <v>0</v>
      </c>
      <c r="H88" s="29">
        <f t="shared" si="19"/>
        <v>0</v>
      </c>
      <c r="I88" s="29">
        <f t="shared" si="19"/>
        <v>396.5</v>
      </c>
      <c r="J88" s="29">
        <f t="shared" si="19"/>
        <v>0</v>
      </c>
      <c r="K88" s="29">
        <f t="shared" si="19"/>
        <v>0</v>
      </c>
      <c r="L88" s="146"/>
      <c r="M88" s="23"/>
    </row>
    <row r="89" spans="1:16" ht="45" x14ac:dyDescent="0.2">
      <c r="A89" s="100"/>
      <c r="B89" s="92"/>
      <c r="C89" s="150"/>
      <c r="D89" s="18" t="s">
        <v>1</v>
      </c>
      <c r="E89" s="29">
        <v>0</v>
      </c>
      <c r="F89" s="94">
        <f t="shared" si="18"/>
        <v>0</v>
      </c>
      <c r="G89" s="149">
        <v>0</v>
      </c>
      <c r="H89" s="95">
        <v>0</v>
      </c>
      <c r="I89" s="95">
        <v>0</v>
      </c>
      <c r="J89" s="95">
        <v>0</v>
      </c>
      <c r="K89" s="95">
        <v>0</v>
      </c>
      <c r="L89" s="147"/>
      <c r="M89" s="33"/>
    </row>
    <row r="90" spans="1:16" ht="45" x14ac:dyDescent="0.2">
      <c r="A90" s="100"/>
      <c r="B90" s="92"/>
      <c r="C90" s="150"/>
      <c r="D90" s="18" t="s">
        <v>7</v>
      </c>
      <c r="E90" s="29">
        <v>0</v>
      </c>
      <c r="F90" s="94">
        <f t="shared" si="18"/>
        <v>0</v>
      </c>
      <c r="G90" s="149">
        <v>0</v>
      </c>
      <c r="H90" s="95">
        <v>0</v>
      </c>
      <c r="I90" s="95">
        <v>0</v>
      </c>
      <c r="J90" s="95">
        <v>0</v>
      </c>
      <c r="K90" s="95">
        <v>0</v>
      </c>
      <c r="L90" s="148"/>
      <c r="M90" s="25"/>
    </row>
    <row r="91" spans="1:16" ht="45" x14ac:dyDescent="0.2">
      <c r="A91" s="100"/>
      <c r="B91" s="92"/>
      <c r="C91" s="150"/>
      <c r="D91" s="18" t="s">
        <v>16</v>
      </c>
      <c r="E91" s="29">
        <v>0</v>
      </c>
      <c r="F91" s="94">
        <f t="shared" si="18"/>
        <v>396.5</v>
      </c>
      <c r="G91" s="149">
        <v>0</v>
      </c>
      <c r="H91" s="95">
        <v>0</v>
      </c>
      <c r="I91" s="95">
        <v>396.5</v>
      </c>
      <c r="J91" s="95">
        <v>0</v>
      </c>
      <c r="K91" s="95">
        <v>0</v>
      </c>
      <c r="L91" s="129"/>
      <c r="M91" s="24"/>
      <c r="P91" s="151"/>
    </row>
    <row r="92" spans="1:16" ht="45" customHeight="1" x14ac:dyDescent="0.2">
      <c r="A92" s="101"/>
      <c r="B92" s="93"/>
      <c r="C92" s="150"/>
      <c r="D92" s="18" t="s">
        <v>26</v>
      </c>
      <c r="E92" s="29">
        <v>0</v>
      </c>
      <c r="F92" s="94">
        <f t="shared" si="18"/>
        <v>0</v>
      </c>
      <c r="G92" s="149">
        <v>0</v>
      </c>
      <c r="H92" s="95">
        <v>0</v>
      </c>
      <c r="I92" s="95">
        <v>0</v>
      </c>
      <c r="J92" s="95">
        <v>0</v>
      </c>
      <c r="K92" s="95">
        <v>0</v>
      </c>
      <c r="L92" s="129"/>
      <c r="M92" s="24"/>
    </row>
    <row r="93" spans="1:16" ht="15" customHeight="1" x14ac:dyDescent="0.2">
      <c r="A93" s="99" t="s">
        <v>234</v>
      </c>
      <c r="B93" s="88" t="s">
        <v>277</v>
      </c>
      <c r="C93" s="150" t="s">
        <v>89</v>
      </c>
      <c r="D93" s="18" t="s">
        <v>2</v>
      </c>
      <c r="E93" s="29">
        <f>SUM(E94:E97)</f>
        <v>0</v>
      </c>
      <c r="F93" s="94">
        <f t="shared" si="16"/>
        <v>8483.64</v>
      </c>
      <c r="G93" s="94">
        <f t="shared" ref="G93:K93" si="20">SUM(G94:G97)</f>
        <v>0</v>
      </c>
      <c r="H93" s="29">
        <f t="shared" si="20"/>
        <v>8483.64</v>
      </c>
      <c r="I93" s="29">
        <f t="shared" si="20"/>
        <v>0</v>
      </c>
      <c r="J93" s="29">
        <f t="shared" si="20"/>
        <v>0</v>
      </c>
      <c r="K93" s="29">
        <f t="shared" si="20"/>
        <v>0</v>
      </c>
      <c r="L93" s="146"/>
      <c r="M93" s="23"/>
    </row>
    <row r="94" spans="1:16" ht="45" x14ac:dyDescent="0.2">
      <c r="A94" s="100"/>
      <c r="B94" s="92"/>
      <c r="C94" s="150"/>
      <c r="D94" s="18" t="s">
        <v>1</v>
      </c>
      <c r="E94" s="29">
        <v>0</v>
      </c>
      <c r="F94" s="94">
        <f t="shared" si="16"/>
        <v>0</v>
      </c>
      <c r="G94" s="149">
        <v>0</v>
      </c>
      <c r="H94" s="95">
        <v>0</v>
      </c>
      <c r="I94" s="95">
        <v>0</v>
      </c>
      <c r="J94" s="95">
        <v>0</v>
      </c>
      <c r="K94" s="95">
        <v>0</v>
      </c>
      <c r="L94" s="147"/>
      <c r="M94" s="33"/>
    </row>
    <row r="95" spans="1:16" ht="45" x14ac:dyDescent="0.2">
      <c r="A95" s="100"/>
      <c r="B95" s="92"/>
      <c r="C95" s="150"/>
      <c r="D95" s="18" t="s">
        <v>7</v>
      </c>
      <c r="E95" s="29">
        <v>0</v>
      </c>
      <c r="F95" s="94">
        <f t="shared" si="16"/>
        <v>5488.91</v>
      </c>
      <c r="G95" s="149">
        <v>0</v>
      </c>
      <c r="H95" s="95">
        <v>5488.91</v>
      </c>
      <c r="I95" s="95">
        <v>0</v>
      </c>
      <c r="J95" s="95">
        <v>0</v>
      </c>
      <c r="K95" s="95">
        <v>0</v>
      </c>
      <c r="L95" s="148"/>
      <c r="M95" s="25"/>
      <c r="P95" s="152"/>
    </row>
    <row r="96" spans="1:16" ht="45" x14ac:dyDescent="0.2">
      <c r="A96" s="100"/>
      <c r="B96" s="92"/>
      <c r="C96" s="150"/>
      <c r="D96" s="18" t="s">
        <v>16</v>
      </c>
      <c r="E96" s="29">
        <v>0</v>
      </c>
      <c r="F96" s="94">
        <f t="shared" si="16"/>
        <v>2994.73</v>
      </c>
      <c r="G96" s="149">
        <v>0</v>
      </c>
      <c r="H96" s="95">
        <v>2994.73</v>
      </c>
      <c r="I96" s="95">
        <v>0</v>
      </c>
      <c r="J96" s="95">
        <v>0</v>
      </c>
      <c r="K96" s="95">
        <v>0</v>
      </c>
      <c r="L96" s="129"/>
      <c r="M96" s="24"/>
      <c r="P96" s="151"/>
    </row>
    <row r="97" spans="1:16" ht="45" customHeight="1" x14ac:dyDescent="0.2">
      <c r="A97" s="101"/>
      <c r="B97" s="93"/>
      <c r="C97" s="150"/>
      <c r="D97" s="18" t="s">
        <v>26</v>
      </c>
      <c r="E97" s="29">
        <v>0</v>
      </c>
      <c r="F97" s="94">
        <f t="shared" si="16"/>
        <v>0</v>
      </c>
      <c r="G97" s="149">
        <v>0</v>
      </c>
      <c r="H97" s="95">
        <v>0</v>
      </c>
      <c r="I97" s="95">
        <v>0</v>
      </c>
      <c r="J97" s="95">
        <v>0</v>
      </c>
      <c r="K97" s="95">
        <v>0</v>
      </c>
      <c r="L97" s="129"/>
      <c r="M97" s="24"/>
    </row>
    <row r="98" spans="1:16" ht="15" customHeight="1" x14ac:dyDescent="0.2">
      <c r="A98" s="99" t="s">
        <v>242</v>
      </c>
      <c r="B98" s="88" t="s">
        <v>377</v>
      </c>
      <c r="C98" s="150" t="s">
        <v>89</v>
      </c>
      <c r="D98" s="18" t="s">
        <v>2</v>
      </c>
      <c r="E98" s="29">
        <f>SUM(E99:E102)</f>
        <v>0</v>
      </c>
      <c r="F98" s="94">
        <f t="shared" si="16"/>
        <v>0</v>
      </c>
      <c r="G98" s="94">
        <f t="shared" ref="G98:K98" si="21">SUM(G99:G102)</f>
        <v>0</v>
      </c>
      <c r="H98" s="29">
        <f t="shared" si="21"/>
        <v>0</v>
      </c>
      <c r="I98" s="29">
        <f t="shared" si="21"/>
        <v>0</v>
      </c>
      <c r="J98" s="29">
        <f t="shared" si="21"/>
        <v>0</v>
      </c>
      <c r="K98" s="29">
        <f t="shared" si="21"/>
        <v>0</v>
      </c>
      <c r="L98" s="146"/>
      <c r="M98" s="23"/>
    </row>
    <row r="99" spans="1:16" ht="45" x14ac:dyDescent="0.2">
      <c r="A99" s="100"/>
      <c r="B99" s="92"/>
      <c r="C99" s="150"/>
      <c r="D99" s="18" t="s">
        <v>1</v>
      </c>
      <c r="E99" s="29">
        <v>0</v>
      </c>
      <c r="F99" s="94">
        <f t="shared" si="16"/>
        <v>0</v>
      </c>
      <c r="G99" s="149">
        <v>0</v>
      </c>
      <c r="H99" s="95">
        <v>0</v>
      </c>
      <c r="I99" s="95">
        <v>0</v>
      </c>
      <c r="J99" s="95">
        <v>0</v>
      </c>
      <c r="K99" s="95">
        <v>0</v>
      </c>
      <c r="L99" s="147"/>
      <c r="M99" s="33"/>
    </row>
    <row r="100" spans="1:16" ht="45" x14ac:dyDescent="0.2">
      <c r="A100" s="100"/>
      <c r="B100" s="92"/>
      <c r="C100" s="150"/>
      <c r="D100" s="18" t="s">
        <v>7</v>
      </c>
      <c r="E100" s="29">
        <v>0</v>
      </c>
      <c r="F100" s="94">
        <f t="shared" si="16"/>
        <v>0</v>
      </c>
      <c r="G100" s="149">
        <v>0</v>
      </c>
      <c r="H100" s="95">
        <v>0</v>
      </c>
      <c r="I100" s="95">
        <v>0</v>
      </c>
      <c r="J100" s="95">
        <v>0</v>
      </c>
      <c r="K100" s="95">
        <v>0</v>
      </c>
      <c r="L100" s="148"/>
      <c r="M100" s="25"/>
      <c r="P100" s="152"/>
    </row>
    <row r="101" spans="1:16" ht="45" x14ac:dyDescent="0.2">
      <c r="A101" s="100"/>
      <c r="B101" s="92"/>
      <c r="C101" s="150"/>
      <c r="D101" s="18" t="s">
        <v>16</v>
      </c>
      <c r="E101" s="29">
        <v>0</v>
      </c>
      <c r="F101" s="94">
        <f t="shared" si="16"/>
        <v>0</v>
      </c>
      <c r="G101" s="149">
        <v>0</v>
      </c>
      <c r="H101" s="95">
        <v>0</v>
      </c>
      <c r="I101" s="95">
        <v>0</v>
      </c>
      <c r="J101" s="95">
        <v>0</v>
      </c>
      <c r="K101" s="95">
        <v>0</v>
      </c>
      <c r="L101" s="129"/>
      <c r="M101" s="24"/>
      <c r="P101" s="151"/>
    </row>
    <row r="102" spans="1:16" ht="38.25" customHeight="1" x14ac:dyDescent="0.2">
      <c r="A102" s="101"/>
      <c r="B102" s="93"/>
      <c r="C102" s="150"/>
      <c r="D102" s="18" t="s">
        <v>26</v>
      </c>
      <c r="E102" s="29">
        <v>0</v>
      </c>
      <c r="F102" s="94">
        <f t="shared" si="16"/>
        <v>0</v>
      </c>
      <c r="G102" s="149">
        <v>0</v>
      </c>
      <c r="H102" s="95">
        <v>0</v>
      </c>
      <c r="I102" s="95">
        <v>0</v>
      </c>
      <c r="J102" s="95">
        <v>0</v>
      </c>
      <c r="K102" s="95">
        <v>0</v>
      </c>
      <c r="L102" s="129"/>
      <c r="M102" s="24"/>
    </row>
    <row r="103" spans="1:16" ht="48" customHeight="1" x14ac:dyDescent="0.2">
      <c r="A103" s="99" t="s">
        <v>332</v>
      </c>
      <c r="B103" s="88" t="s">
        <v>331</v>
      </c>
      <c r="C103" s="150" t="s">
        <v>89</v>
      </c>
      <c r="D103" s="18" t="s">
        <v>2</v>
      </c>
      <c r="E103" s="29">
        <f>SUM(E104:E107)</f>
        <v>0</v>
      </c>
      <c r="F103" s="94">
        <f t="shared" si="16"/>
        <v>2400</v>
      </c>
      <c r="G103" s="94">
        <f t="shared" ref="G103:K103" si="22">SUM(G104:G107)</f>
        <v>0</v>
      </c>
      <c r="H103" s="29">
        <f t="shared" si="22"/>
        <v>2400</v>
      </c>
      <c r="I103" s="29">
        <f t="shared" si="22"/>
        <v>0</v>
      </c>
      <c r="J103" s="29">
        <f t="shared" si="22"/>
        <v>0</v>
      </c>
      <c r="K103" s="29">
        <f t="shared" si="22"/>
        <v>0</v>
      </c>
      <c r="L103" s="146"/>
      <c r="M103" s="23"/>
    </row>
    <row r="104" spans="1:16" ht="45" x14ac:dyDescent="0.2">
      <c r="A104" s="100"/>
      <c r="B104" s="92"/>
      <c r="C104" s="150"/>
      <c r="D104" s="18" t="s">
        <v>1</v>
      </c>
      <c r="E104" s="29">
        <v>0</v>
      </c>
      <c r="F104" s="94">
        <f t="shared" si="16"/>
        <v>0</v>
      </c>
      <c r="G104" s="149">
        <v>0</v>
      </c>
      <c r="H104" s="95">
        <v>0</v>
      </c>
      <c r="I104" s="95">
        <v>0</v>
      </c>
      <c r="J104" s="95">
        <v>0</v>
      </c>
      <c r="K104" s="95">
        <v>0</v>
      </c>
      <c r="L104" s="147"/>
      <c r="M104" s="33"/>
    </row>
    <row r="105" spans="1:16" ht="45" x14ac:dyDescent="0.2">
      <c r="A105" s="100"/>
      <c r="B105" s="92"/>
      <c r="C105" s="150"/>
      <c r="D105" s="18" t="s">
        <v>7</v>
      </c>
      <c r="E105" s="29">
        <v>0</v>
      </c>
      <c r="F105" s="94">
        <f t="shared" si="16"/>
        <v>1552.8</v>
      </c>
      <c r="G105" s="149">
        <v>0</v>
      </c>
      <c r="H105" s="95">
        <v>1552.8</v>
      </c>
      <c r="I105" s="95">
        <v>0</v>
      </c>
      <c r="J105" s="95">
        <v>0</v>
      </c>
      <c r="K105" s="95">
        <v>0</v>
      </c>
      <c r="L105" s="148"/>
      <c r="M105" s="25"/>
      <c r="P105" s="152"/>
    </row>
    <row r="106" spans="1:16" ht="45" x14ac:dyDescent="0.2">
      <c r="A106" s="100"/>
      <c r="B106" s="92"/>
      <c r="C106" s="150"/>
      <c r="D106" s="18" t="s">
        <v>16</v>
      </c>
      <c r="E106" s="29">
        <v>0</v>
      </c>
      <c r="F106" s="94">
        <f t="shared" si="16"/>
        <v>847.2</v>
      </c>
      <c r="G106" s="149">
        <v>0</v>
      </c>
      <c r="H106" s="95">
        <v>847.2</v>
      </c>
      <c r="I106" s="95">
        <v>0</v>
      </c>
      <c r="J106" s="95">
        <v>0</v>
      </c>
      <c r="K106" s="95">
        <v>0</v>
      </c>
      <c r="L106" s="129"/>
      <c r="M106" s="24"/>
      <c r="P106" s="151"/>
    </row>
    <row r="107" spans="1:16" ht="30" x14ac:dyDescent="0.2">
      <c r="A107" s="101"/>
      <c r="B107" s="93"/>
      <c r="C107" s="150"/>
      <c r="D107" s="18" t="s">
        <v>26</v>
      </c>
      <c r="E107" s="29">
        <v>0</v>
      </c>
      <c r="F107" s="94">
        <f t="shared" si="16"/>
        <v>0</v>
      </c>
      <c r="G107" s="149">
        <v>0</v>
      </c>
      <c r="H107" s="95">
        <v>0</v>
      </c>
      <c r="I107" s="95">
        <v>0</v>
      </c>
      <c r="J107" s="95">
        <v>0</v>
      </c>
      <c r="K107" s="95">
        <v>0</v>
      </c>
      <c r="L107" s="129"/>
      <c r="M107" s="24"/>
    </row>
    <row r="108" spans="1:16" ht="15" customHeight="1" x14ac:dyDescent="0.2">
      <c r="A108" s="99" t="s">
        <v>333</v>
      </c>
      <c r="B108" s="88" t="s">
        <v>334</v>
      </c>
      <c r="C108" s="150" t="s">
        <v>89</v>
      </c>
      <c r="D108" s="18" t="s">
        <v>2</v>
      </c>
      <c r="E108" s="29">
        <f>SUM(E109:E112)</f>
        <v>0</v>
      </c>
      <c r="F108" s="94">
        <f t="shared" si="16"/>
        <v>60000</v>
      </c>
      <c r="G108" s="94">
        <f t="shared" ref="G108:K108" si="23">SUM(G109:G112)</f>
        <v>0</v>
      </c>
      <c r="H108" s="29">
        <f t="shared" si="23"/>
        <v>60000</v>
      </c>
      <c r="I108" s="29">
        <f t="shared" si="23"/>
        <v>0</v>
      </c>
      <c r="J108" s="29">
        <f t="shared" si="23"/>
        <v>0</v>
      </c>
      <c r="K108" s="29">
        <f t="shared" si="23"/>
        <v>0</v>
      </c>
      <c r="L108" s="146"/>
      <c r="M108" s="23"/>
    </row>
    <row r="109" spans="1:16" ht="45" x14ac:dyDescent="0.2">
      <c r="A109" s="100"/>
      <c r="B109" s="92"/>
      <c r="C109" s="150"/>
      <c r="D109" s="18" t="s">
        <v>1</v>
      </c>
      <c r="E109" s="29">
        <v>0</v>
      </c>
      <c r="F109" s="94">
        <f t="shared" si="16"/>
        <v>0</v>
      </c>
      <c r="G109" s="149">
        <v>0</v>
      </c>
      <c r="H109" s="95">
        <v>0</v>
      </c>
      <c r="I109" s="95">
        <v>0</v>
      </c>
      <c r="J109" s="95">
        <v>0</v>
      </c>
      <c r="K109" s="95">
        <v>0</v>
      </c>
      <c r="L109" s="147"/>
      <c r="M109" s="33"/>
    </row>
    <row r="110" spans="1:16" ht="45" x14ac:dyDescent="0.2">
      <c r="A110" s="100"/>
      <c r="B110" s="92"/>
      <c r="C110" s="150"/>
      <c r="D110" s="18" t="s">
        <v>7</v>
      </c>
      <c r="E110" s="29">
        <v>0</v>
      </c>
      <c r="F110" s="94">
        <f t="shared" si="16"/>
        <v>57000</v>
      </c>
      <c r="G110" s="149">
        <v>0</v>
      </c>
      <c r="H110" s="95">
        <v>57000</v>
      </c>
      <c r="I110" s="95">
        <v>0</v>
      </c>
      <c r="J110" s="95">
        <v>0</v>
      </c>
      <c r="K110" s="95">
        <v>0</v>
      </c>
      <c r="L110" s="148"/>
      <c r="M110" s="25"/>
      <c r="P110" s="152"/>
    </row>
    <row r="111" spans="1:16" ht="45" x14ac:dyDescent="0.2">
      <c r="A111" s="100"/>
      <c r="B111" s="92"/>
      <c r="C111" s="150"/>
      <c r="D111" s="18" t="s">
        <v>16</v>
      </c>
      <c r="E111" s="29">
        <v>0</v>
      </c>
      <c r="F111" s="94">
        <f t="shared" si="16"/>
        <v>3000</v>
      </c>
      <c r="G111" s="149">
        <v>0</v>
      </c>
      <c r="H111" s="95">
        <v>3000</v>
      </c>
      <c r="I111" s="95">
        <v>0</v>
      </c>
      <c r="J111" s="95">
        <v>0</v>
      </c>
      <c r="K111" s="95">
        <v>0</v>
      </c>
      <c r="L111" s="129"/>
      <c r="M111" s="24"/>
      <c r="P111" s="151"/>
    </row>
    <row r="112" spans="1:16" ht="30" x14ac:dyDescent="0.2">
      <c r="A112" s="101"/>
      <c r="B112" s="93"/>
      <c r="C112" s="150"/>
      <c r="D112" s="18" t="s">
        <v>26</v>
      </c>
      <c r="E112" s="29">
        <v>0</v>
      </c>
      <c r="F112" s="94">
        <f t="shared" si="16"/>
        <v>0</v>
      </c>
      <c r="G112" s="149">
        <v>0</v>
      </c>
      <c r="H112" s="95">
        <v>0</v>
      </c>
      <c r="I112" s="95">
        <v>0</v>
      </c>
      <c r="J112" s="95">
        <v>0</v>
      </c>
      <c r="K112" s="95">
        <v>0</v>
      </c>
      <c r="L112" s="129"/>
      <c r="M112" s="24"/>
    </row>
    <row r="113" spans="1:16" ht="27" customHeight="1" x14ac:dyDescent="0.2">
      <c r="A113" s="99" t="s">
        <v>370</v>
      </c>
      <c r="B113" s="88" t="s">
        <v>423</v>
      </c>
      <c r="C113" s="150" t="s">
        <v>89</v>
      </c>
      <c r="D113" s="18" t="s">
        <v>2</v>
      </c>
      <c r="E113" s="29">
        <f>SUM(E114:E117)</f>
        <v>0</v>
      </c>
      <c r="F113" s="94">
        <f t="shared" si="16"/>
        <v>9782.27</v>
      </c>
      <c r="G113" s="94">
        <f t="shared" ref="G113:K113" si="24">SUM(G114:G117)</f>
        <v>0</v>
      </c>
      <c r="H113" s="29">
        <f t="shared" si="24"/>
        <v>0</v>
      </c>
      <c r="I113" s="29">
        <f t="shared" si="24"/>
        <v>0</v>
      </c>
      <c r="J113" s="29">
        <f t="shared" si="24"/>
        <v>9782.27</v>
      </c>
      <c r="K113" s="29">
        <f t="shared" si="24"/>
        <v>0</v>
      </c>
      <c r="L113" s="146"/>
      <c r="M113" s="23"/>
    </row>
    <row r="114" spans="1:16" ht="45" x14ac:dyDescent="0.2">
      <c r="A114" s="100"/>
      <c r="B114" s="92"/>
      <c r="C114" s="150"/>
      <c r="D114" s="18" t="s">
        <v>1</v>
      </c>
      <c r="E114" s="29">
        <v>0</v>
      </c>
      <c r="F114" s="94">
        <f t="shared" si="16"/>
        <v>0</v>
      </c>
      <c r="G114" s="149">
        <v>0</v>
      </c>
      <c r="H114" s="95">
        <v>0</v>
      </c>
      <c r="I114" s="95">
        <v>0</v>
      </c>
      <c r="J114" s="95">
        <v>0</v>
      </c>
      <c r="K114" s="95">
        <v>0</v>
      </c>
      <c r="L114" s="147"/>
      <c r="M114" s="33"/>
    </row>
    <row r="115" spans="1:16" ht="45" x14ac:dyDescent="0.2">
      <c r="A115" s="100"/>
      <c r="B115" s="92"/>
      <c r="C115" s="150"/>
      <c r="D115" s="18" t="s">
        <v>7</v>
      </c>
      <c r="E115" s="29">
        <v>0</v>
      </c>
      <c r="F115" s="94">
        <f t="shared" si="16"/>
        <v>2934.67</v>
      </c>
      <c r="G115" s="149">
        <v>0</v>
      </c>
      <c r="H115" s="95">
        <v>0</v>
      </c>
      <c r="I115" s="95">
        <v>0</v>
      </c>
      <c r="J115" s="95">
        <v>2934.67</v>
      </c>
      <c r="K115" s="95">
        <v>0</v>
      </c>
      <c r="L115" s="148"/>
      <c r="M115" s="25"/>
      <c r="P115" s="152"/>
    </row>
    <row r="116" spans="1:16" ht="45" x14ac:dyDescent="0.2">
      <c r="A116" s="100"/>
      <c r="B116" s="92"/>
      <c r="C116" s="150"/>
      <c r="D116" s="18" t="s">
        <v>16</v>
      </c>
      <c r="E116" s="29">
        <v>0</v>
      </c>
      <c r="F116" s="94">
        <f t="shared" si="16"/>
        <v>6847.6</v>
      </c>
      <c r="G116" s="149">
        <v>0</v>
      </c>
      <c r="H116" s="95">
        <v>0</v>
      </c>
      <c r="I116" s="95">
        <v>0</v>
      </c>
      <c r="J116" s="95">
        <v>6847.6</v>
      </c>
      <c r="K116" s="95">
        <v>0</v>
      </c>
      <c r="L116" s="129"/>
      <c r="M116" s="24"/>
      <c r="P116" s="151"/>
    </row>
    <row r="117" spans="1:16" ht="30" x14ac:dyDescent="0.2">
      <c r="A117" s="101"/>
      <c r="B117" s="93"/>
      <c r="C117" s="150"/>
      <c r="D117" s="18" t="s">
        <v>26</v>
      </c>
      <c r="E117" s="29">
        <v>0</v>
      </c>
      <c r="F117" s="94">
        <f t="shared" si="16"/>
        <v>0</v>
      </c>
      <c r="G117" s="149">
        <v>0</v>
      </c>
      <c r="H117" s="95">
        <v>0</v>
      </c>
      <c r="I117" s="95">
        <v>0</v>
      </c>
      <c r="J117" s="95">
        <v>0</v>
      </c>
      <c r="K117" s="95">
        <v>0</v>
      </c>
      <c r="L117" s="129"/>
      <c r="M117" s="24"/>
    </row>
    <row r="118" spans="1:16" ht="22.5" customHeight="1" x14ac:dyDescent="0.2">
      <c r="A118" s="99" t="s">
        <v>371</v>
      </c>
      <c r="B118" s="88" t="s">
        <v>378</v>
      </c>
      <c r="C118" s="150" t="s">
        <v>89</v>
      </c>
      <c r="D118" s="18" t="s">
        <v>2</v>
      </c>
      <c r="E118" s="29">
        <f>SUM(E119:E122)</f>
        <v>0</v>
      </c>
      <c r="F118" s="94">
        <f t="shared" ref="F118:F122" si="25">SUM(G118:K118)</f>
        <v>0</v>
      </c>
      <c r="G118" s="94">
        <f t="shared" ref="G118:K118" si="26">SUM(G119:G122)</f>
        <v>0</v>
      </c>
      <c r="H118" s="29">
        <f t="shared" si="26"/>
        <v>0</v>
      </c>
      <c r="I118" s="29">
        <f t="shared" si="26"/>
        <v>0</v>
      </c>
      <c r="J118" s="29">
        <f t="shared" si="26"/>
        <v>0</v>
      </c>
      <c r="K118" s="29">
        <f t="shared" si="26"/>
        <v>0</v>
      </c>
      <c r="L118" s="146"/>
      <c r="M118" s="23"/>
    </row>
    <row r="119" spans="1:16" ht="45" x14ac:dyDescent="0.2">
      <c r="A119" s="100"/>
      <c r="B119" s="92"/>
      <c r="C119" s="150"/>
      <c r="D119" s="18" t="s">
        <v>1</v>
      </c>
      <c r="E119" s="29">
        <v>0</v>
      </c>
      <c r="F119" s="94">
        <f t="shared" si="25"/>
        <v>0</v>
      </c>
      <c r="G119" s="149">
        <v>0</v>
      </c>
      <c r="H119" s="95">
        <v>0</v>
      </c>
      <c r="I119" s="95">
        <v>0</v>
      </c>
      <c r="J119" s="95">
        <v>0</v>
      </c>
      <c r="K119" s="95">
        <v>0</v>
      </c>
      <c r="L119" s="147"/>
      <c r="M119" s="33"/>
    </row>
    <row r="120" spans="1:16" ht="45" x14ac:dyDescent="0.2">
      <c r="A120" s="100"/>
      <c r="B120" s="92"/>
      <c r="C120" s="150"/>
      <c r="D120" s="18" t="s">
        <v>7</v>
      </c>
      <c r="E120" s="29">
        <v>0</v>
      </c>
      <c r="F120" s="94">
        <f t="shared" si="25"/>
        <v>0</v>
      </c>
      <c r="G120" s="149">
        <v>0</v>
      </c>
      <c r="H120" s="95">
        <v>0</v>
      </c>
      <c r="I120" s="95">
        <v>0</v>
      </c>
      <c r="J120" s="95">
        <v>0</v>
      </c>
      <c r="K120" s="95">
        <v>0</v>
      </c>
      <c r="L120" s="148"/>
      <c r="M120" s="25"/>
      <c r="P120" s="152"/>
    </row>
    <row r="121" spans="1:16" ht="45" x14ac:dyDescent="0.2">
      <c r="A121" s="100"/>
      <c r="B121" s="92"/>
      <c r="C121" s="150"/>
      <c r="D121" s="18" t="s">
        <v>16</v>
      </c>
      <c r="E121" s="29">
        <v>0</v>
      </c>
      <c r="F121" s="94">
        <f t="shared" si="25"/>
        <v>0</v>
      </c>
      <c r="G121" s="149">
        <v>0</v>
      </c>
      <c r="H121" s="95">
        <v>0</v>
      </c>
      <c r="I121" s="95">
        <v>0</v>
      </c>
      <c r="J121" s="95">
        <v>0</v>
      </c>
      <c r="K121" s="95">
        <v>0</v>
      </c>
      <c r="L121" s="129"/>
      <c r="M121" s="24"/>
      <c r="P121" s="151"/>
    </row>
    <row r="122" spans="1:16" ht="30" x14ac:dyDescent="0.2">
      <c r="A122" s="101"/>
      <c r="B122" s="93"/>
      <c r="C122" s="150"/>
      <c r="D122" s="18" t="s">
        <v>26</v>
      </c>
      <c r="E122" s="29">
        <v>0</v>
      </c>
      <c r="F122" s="94">
        <f t="shared" si="25"/>
        <v>0</v>
      </c>
      <c r="G122" s="149">
        <v>0</v>
      </c>
      <c r="H122" s="95">
        <v>0</v>
      </c>
      <c r="I122" s="95">
        <v>0</v>
      </c>
      <c r="J122" s="95">
        <v>0</v>
      </c>
      <c r="K122" s="95">
        <v>0</v>
      </c>
      <c r="L122" s="129"/>
      <c r="M122" s="24"/>
    </row>
    <row r="123" spans="1:16" ht="15" customHeight="1" x14ac:dyDescent="0.2">
      <c r="A123" s="99" t="s">
        <v>382</v>
      </c>
      <c r="B123" s="88" t="s">
        <v>379</v>
      </c>
      <c r="C123" s="150" t="s">
        <v>89</v>
      </c>
      <c r="D123" s="18" t="s">
        <v>2</v>
      </c>
      <c r="E123" s="29">
        <f>SUM(E124:E127)</f>
        <v>0</v>
      </c>
      <c r="F123" s="94">
        <f t="shared" ref="F123:F127" si="27">SUM(G123:K123)</f>
        <v>15387.68</v>
      </c>
      <c r="G123" s="94">
        <f t="shared" ref="G123:K123" si="28">SUM(G124:G127)</f>
        <v>0</v>
      </c>
      <c r="H123" s="29">
        <f t="shared" si="28"/>
        <v>0</v>
      </c>
      <c r="I123" s="29">
        <f t="shared" si="28"/>
        <v>15387.68</v>
      </c>
      <c r="J123" s="29">
        <f t="shared" si="28"/>
        <v>0</v>
      </c>
      <c r="K123" s="29">
        <f t="shared" si="28"/>
        <v>0</v>
      </c>
      <c r="L123" s="146"/>
      <c r="M123" s="23"/>
    </row>
    <row r="124" spans="1:16" ht="45" x14ac:dyDescent="0.2">
      <c r="A124" s="100"/>
      <c r="B124" s="92"/>
      <c r="C124" s="150"/>
      <c r="D124" s="18" t="s">
        <v>1</v>
      </c>
      <c r="E124" s="29">
        <v>0</v>
      </c>
      <c r="F124" s="94">
        <f t="shared" si="27"/>
        <v>0</v>
      </c>
      <c r="G124" s="149">
        <v>0</v>
      </c>
      <c r="H124" s="95">
        <v>0</v>
      </c>
      <c r="I124" s="95">
        <v>0</v>
      </c>
      <c r="J124" s="95">
        <v>0</v>
      </c>
      <c r="K124" s="95">
        <v>0</v>
      </c>
      <c r="L124" s="147"/>
      <c r="M124" s="33"/>
    </row>
    <row r="125" spans="1:16" ht="45" x14ac:dyDescent="0.2">
      <c r="A125" s="100"/>
      <c r="B125" s="92"/>
      <c r="C125" s="150"/>
      <c r="D125" s="18" t="s">
        <v>7</v>
      </c>
      <c r="E125" s="29">
        <v>0</v>
      </c>
      <c r="F125" s="94">
        <f t="shared" si="27"/>
        <v>4616.3</v>
      </c>
      <c r="G125" s="149">
        <v>0</v>
      </c>
      <c r="H125" s="95">
        <v>0</v>
      </c>
      <c r="I125" s="95">
        <v>4616.3</v>
      </c>
      <c r="J125" s="95">
        <v>0</v>
      </c>
      <c r="K125" s="95">
        <v>0</v>
      </c>
      <c r="L125" s="148"/>
      <c r="M125" s="25"/>
      <c r="P125" s="152"/>
    </row>
    <row r="126" spans="1:16" ht="45" x14ac:dyDescent="0.2">
      <c r="A126" s="100"/>
      <c r="B126" s="92"/>
      <c r="C126" s="150"/>
      <c r="D126" s="18" t="s">
        <v>16</v>
      </c>
      <c r="E126" s="29">
        <v>0</v>
      </c>
      <c r="F126" s="94">
        <f t="shared" si="27"/>
        <v>10771.38</v>
      </c>
      <c r="G126" s="149">
        <v>0</v>
      </c>
      <c r="H126" s="95">
        <v>0</v>
      </c>
      <c r="I126" s="95">
        <v>10771.38</v>
      </c>
      <c r="J126" s="95">
        <v>0</v>
      </c>
      <c r="K126" s="95">
        <v>0</v>
      </c>
      <c r="L126" s="129"/>
      <c r="M126" s="24"/>
      <c r="P126" s="151"/>
    </row>
    <row r="127" spans="1:16" ht="30" x14ac:dyDescent="0.2">
      <c r="A127" s="101"/>
      <c r="B127" s="93"/>
      <c r="C127" s="150"/>
      <c r="D127" s="18" t="s">
        <v>26</v>
      </c>
      <c r="E127" s="29">
        <v>0</v>
      </c>
      <c r="F127" s="94">
        <f t="shared" si="27"/>
        <v>0</v>
      </c>
      <c r="G127" s="149">
        <v>0</v>
      </c>
      <c r="H127" s="95">
        <v>0</v>
      </c>
      <c r="I127" s="95">
        <v>0</v>
      </c>
      <c r="J127" s="95">
        <v>0</v>
      </c>
      <c r="K127" s="95">
        <v>0</v>
      </c>
      <c r="L127" s="129"/>
      <c r="M127" s="24"/>
    </row>
    <row r="128" spans="1:16" ht="15" customHeight="1" x14ac:dyDescent="0.2">
      <c r="A128" s="99" t="s">
        <v>420</v>
      </c>
      <c r="B128" s="88" t="s">
        <v>433</v>
      </c>
      <c r="C128" s="150" t="s">
        <v>89</v>
      </c>
      <c r="D128" s="18" t="s">
        <v>2</v>
      </c>
      <c r="E128" s="29">
        <f>SUM(E129:E132)</f>
        <v>0</v>
      </c>
      <c r="F128" s="94">
        <f t="shared" ref="F128:F132" si="29">SUM(G128:K128)</f>
        <v>10000</v>
      </c>
      <c r="G128" s="94">
        <f t="shared" ref="G128:K128" si="30">SUM(G129:G132)</f>
        <v>0</v>
      </c>
      <c r="H128" s="29">
        <f t="shared" si="30"/>
        <v>0</v>
      </c>
      <c r="I128" s="29">
        <f t="shared" si="30"/>
        <v>10000</v>
      </c>
      <c r="J128" s="29">
        <f t="shared" si="30"/>
        <v>0</v>
      </c>
      <c r="K128" s="29">
        <f t="shared" si="30"/>
        <v>0</v>
      </c>
      <c r="L128" s="146"/>
      <c r="M128" s="23"/>
    </row>
    <row r="129" spans="1:16" ht="45" x14ac:dyDescent="0.2">
      <c r="A129" s="100"/>
      <c r="B129" s="92"/>
      <c r="C129" s="150"/>
      <c r="D129" s="18" t="s">
        <v>1</v>
      </c>
      <c r="E129" s="29">
        <v>0</v>
      </c>
      <c r="F129" s="94">
        <f t="shared" si="29"/>
        <v>0</v>
      </c>
      <c r="G129" s="149">
        <v>0</v>
      </c>
      <c r="H129" s="95">
        <v>0</v>
      </c>
      <c r="I129" s="95">
        <v>0</v>
      </c>
      <c r="J129" s="95">
        <v>0</v>
      </c>
      <c r="K129" s="95">
        <v>0</v>
      </c>
      <c r="L129" s="147"/>
      <c r="M129" s="33"/>
    </row>
    <row r="130" spans="1:16" ht="45" x14ac:dyDescent="0.2">
      <c r="A130" s="100"/>
      <c r="B130" s="92"/>
      <c r="C130" s="150"/>
      <c r="D130" s="18" t="s">
        <v>7</v>
      </c>
      <c r="E130" s="29">
        <v>0</v>
      </c>
      <c r="F130" s="94">
        <f t="shared" si="29"/>
        <v>0</v>
      </c>
      <c r="G130" s="149">
        <v>0</v>
      </c>
      <c r="H130" s="95">
        <v>0</v>
      </c>
      <c r="I130" s="95">
        <v>0</v>
      </c>
      <c r="J130" s="95">
        <v>0</v>
      </c>
      <c r="K130" s="95">
        <v>0</v>
      </c>
      <c r="L130" s="148"/>
      <c r="M130" s="25"/>
      <c r="P130" s="152"/>
    </row>
    <row r="131" spans="1:16" ht="45" x14ac:dyDescent="0.2">
      <c r="A131" s="100"/>
      <c r="B131" s="92"/>
      <c r="C131" s="150"/>
      <c r="D131" s="18" t="s">
        <v>16</v>
      </c>
      <c r="E131" s="29">
        <v>0</v>
      </c>
      <c r="F131" s="94">
        <f t="shared" si="29"/>
        <v>10000</v>
      </c>
      <c r="G131" s="149">
        <v>0</v>
      </c>
      <c r="H131" s="95">
        <v>0</v>
      </c>
      <c r="I131" s="95">
        <v>10000</v>
      </c>
      <c r="J131" s="95">
        <v>0</v>
      </c>
      <c r="K131" s="95">
        <v>0</v>
      </c>
      <c r="L131" s="129"/>
      <c r="M131" s="24"/>
      <c r="P131" s="151"/>
    </row>
    <row r="132" spans="1:16" ht="30" x14ac:dyDescent="0.2">
      <c r="A132" s="101"/>
      <c r="B132" s="93"/>
      <c r="C132" s="150"/>
      <c r="D132" s="18" t="s">
        <v>26</v>
      </c>
      <c r="E132" s="29">
        <v>0</v>
      </c>
      <c r="F132" s="94">
        <f t="shared" si="29"/>
        <v>0</v>
      </c>
      <c r="G132" s="149">
        <v>0</v>
      </c>
      <c r="H132" s="95">
        <v>0</v>
      </c>
      <c r="I132" s="95">
        <v>0</v>
      </c>
      <c r="J132" s="95">
        <v>0</v>
      </c>
      <c r="K132" s="95">
        <v>0</v>
      </c>
      <c r="L132" s="129"/>
      <c r="M132" s="24"/>
    </row>
    <row r="133" spans="1:16" ht="15" customHeight="1" x14ac:dyDescent="0.2">
      <c r="A133" s="99" t="s">
        <v>434</v>
      </c>
      <c r="B133" s="88" t="s">
        <v>497</v>
      </c>
      <c r="C133" s="150" t="s">
        <v>89</v>
      </c>
      <c r="D133" s="18" t="s">
        <v>2</v>
      </c>
      <c r="E133" s="29">
        <f>SUM(E134:E137)</f>
        <v>0</v>
      </c>
      <c r="F133" s="94">
        <f t="shared" ref="F133:F137" si="31">SUM(G133:K133)</f>
        <v>1353.42</v>
      </c>
      <c r="G133" s="94">
        <f t="shared" ref="G133:K133" si="32">SUM(G134:G137)</f>
        <v>0</v>
      </c>
      <c r="H133" s="29">
        <f t="shared" si="32"/>
        <v>0</v>
      </c>
      <c r="I133" s="29">
        <f t="shared" si="32"/>
        <v>1353.42</v>
      </c>
      <c r="J133" s="29">
        <f t="shared" si="32"/>
        <v>0</v>
      </c>
      <c r="K133" s="29">
        <f t="shared" si="32"/>
        <v>0</v>
      </c>
      <c r="L133" s="146"/>
      <c r="M133" s="23"/>
    </row>
    <row r="134" spans="1:16" ht="45" x14ac:dyDescent="0.2">
      <c r="A134" s="100"/>
      <c r="B134" s="92"/>
      <c r="C134" s="150"/>
      <c r="D134" s="18" t="s">
        <v>1</v>
      </c>
      <c r="E134" s="29">
        <v>0</v>
      </c>
      <c r="F134" s="94">
        <f t="shared" si="31"/>
        <v>0</v>
      </c>
      <c r="G134" s="149">
        <v>0</v>
      </c>
      <c r="H134" s="95">
        <v>0</v>
      </c>
      <c r="I134" s="95">
        <v>0</v>
      </c>
      <c r="J134" s="95">
        <v>0</v>
      </c>
      <c r="K134" s="95">
        <v>0</v>
      </c>
      <c r="L134" s="147"/>
      <c r="M134" s="33"/>
    </row>
    <row r="135" spans="1:16" ht="45" x14ac:dyDescent="0.2">
      <c r="A135" s="100"/>
      <c r="B135" s="92"/>
      <c r="C135" s="150"/>
      <c r="D135" s="18" t="s">
        <v>7</v>
      </c>
      <c r="E135" s="29">
        <v>0</v>
      </c>
      <c r="F135" s="94">
        <f t="shared" si="31"/>
        <v>0</v>
      </c>
      <c r="G135" s="149">
        <v>0</v>
      </c>
      <c r="H135" s="95">
        <v>0</v>
      </c>
      <c r="I135" s="95">
        <v>0</v>
      </c>
      <c r="J135" s="95">
        <v>0</v>
      </c>
      <c r="K135" s="95">
        <v>0</v>
      </c>
      <c r="L135" s="148"/>
      <c r="M135" s="25"/>
      <c r="P135" s="152"/>
    </row>
    <row r="136" spans="1:16" ht="45" x14ac:dyDescent="0.2">
      <c r="A136" s="100"/>
      <c r="B136" s="92"/>
      <c r="C136" s="150"/>
      <c r="D136" s="18" t="s">
        <v>16</v>
      </c>
      <c r="E136" s="29">
        <v>0</v>
      </c>
      <c r="F136" s="94">
        <f t="shared" si="31"/>
        <v>1353.42</v>
      </c>
      <c r="G136" s="149">
        <v>0</v>
      </c>
      <c r="H136" s="95">
        <v>0</v>
      </c>
      <c r="I136" s="95">
        <v>1353.42</v>
      </c>
      <c r="J136" s="95">
        <v>0</v>
      </c>
      <c r="K136" s="95">
        <v>0</v>
      </c>
      <c r="L136" s="129"/>
      <c r="M136" s="24"/>
      <c r="P136" s="151"/>
    </row>
    <row r="137" spans="1:16" ht="30" x14ac:dyDescent="0.2">
      <c r="A137" s="101"/>
      <c r="B137" s="93"/>
      <c r="C137" s="150"/>
      <c r="D137" s="18" t="s">
        <v>26</v>
      </c>
      <c r="E137" s="29">
        <v>0</v>
      </c>
      <c r="F137" s="94">
        <f t="shared" si="31"/>
        <v>0</v>
      </c>
      <c r="G137" s="149">
        <v>0</v>
      </c>
      <c r="H137" s="95">
        <v>0</v>
      </c>
      <c r="I137" s="95">
        <v>0</v>
      </c>
      <c r="J137" s="95">
        <v>0</v>
      </c>
      <c r="K137" s="95">
        <v>0</v>
      </c>
      <c r="L137" s="129"/>
      <c r="M137" s="24"/>
    </row>
    <row r="138" spans="1:16" ht="15" customHeight="1" x14ac:dyDescent="0.2">
      <c r="A138" s="99" t="s">
        <v>435</v>
      </c>
      <c r="B138" s="88" t="s">
        <v>520</v>
      </c>
      <c r="C138" s="150" t="s">
        <v>89</v>
      </c>
      <c r="D138" s="18" t="s">
        <v>2</v>
      </c>
      <c r="E138" s="29">
        <f>SUM(E139:E142)</f>
        <v>0</v>
      </c>
      <c r="F138" s="94">
        <f t="shared" ref="F138:F142" si="33">SUM(G138:K138)</f>
        <v>43994.59</v>
      </c>
      <c r="G138" s="94">
        <f t="shared" ref="G138:K138" si="34">SUM(G139:G142)</f>
        <v>0</v>
      </c>
      <c r="H138" s="29">
        <f t="shared" si="34"/>
        <v>0</v>
      </c>
      <c r="I138" s="29">
        <f t="shared" si="34"/>
        <v>43994.59</v>
      </c>
      <c r="J138" s="29">
        <f t="shared" si="34"/>
        <v>0</v>
      </c>
      <c r="K138" s="29">
        <f t="shared" si="34"/>
        <v>0</v>
      </c>
      <c r="L138" s="146"/>
      <c r="M138" s="23"/>
    </row>
    <row r="139" spans="1:16" ht="45" x14ac:dyDescent="0.2">
      <c r="A139" s="100"/>
      <c r="B139" s="92"/>
      <c r="C139" s="150"/>
      <c r="D139" s="18" t="s">
        <v>1</v>
      </c>
      <c r="E139" s="29">
        <v>0</v>
      </c>
      <c r="F139" s="94">
        <f t="shared" si="33"/>
        <v>0</v>
      </c>
      <c r="G139" s="149">
        <v>0</v>
      </c>
      <c r="H139" s="95">
        <v>0</v>
      </c>
      <c r="I139" s="95">
        <v>0</v>
      </c>
      <c r="J139" s="95">
        <v>0</v>
      </c>
      <c r="K139" s="95">
        <v>0</v>
      </c>
      <c r="L139" s="147"/>
      <c r="M139" s="33"/>
    </row>
    <row r="140" spans="1:16" ht="45" x14ac:dyDescent="0.2">
      <c r="A140" s="100"/>
      <c r="B140" s="92"/>
      <c r="C140" s="150"/>
      <c r="D140" s="18" t="s">
        <v>7</v>
      </c>
      <c r="E140" s="29">
        <v>0</v>
      </c>
      <c r="F140" s="94">
        <f t="shared" si="33"/>
        <v>0</v>
      </c>
      <c r="G140" s="149">
        <v>0</v>
      </c>
      <c r="H140" s="95">
        <v>0</v>
      </c>
      <c r="I140" s="95">
        <v>0</v>
      </c>
      <c r="J140" s="95">
        <v>0</v>
      </c>
      <c r="K140" s="95">
        <v>0</v>
      </c>
      <c r="L140" s="148"/>
      <c r="M140" s="25"/>
      <c r="P140" s="152"/>
    </row>
    <row r="141" spans="1:16" ht="45" x14ac:dyDescent="0.2">
      <c r="A141" s="100"/>
      <c r="B141" s="92"/>
      <c r="C141" s="150"/>
      <c r="D141" s="18" t="s">
        <v>16</v>
      </c>
      <c r="E141" s="29">
        <v>0</v>
      </c>
      <c r="F141" s="94">
        <f t="shared" si="33"/>
        <v>43994.59</v>
      </c>
      <c r="G141" s="149">
        <v>0</v>
      </c>
      <c r="H141" s="95">
        <v>0</v>
      </c>
      <c r="I141" s="95">
        <v>43994.59</v>
      </c>
      <c r="J141" s="95">
        <v>0</v>
      </c>
      <c r="K141" s="95">
        <v>0</v>
      </c>
      <c r="L141" s="129"/>
      <c r="M141" s="24"/>
      <c r="P141" s="151"/>
    </row>
    <row r="142" spans="1:16" ht="30" x14ac:dyDescent="0.2">
      <c r="A142" s="101"/>
      <c r="B142" s="93"/>
      <c r="C142" s="150"/>
      <c r="D142" s="18" t="s">
        <v>26</v>
      </c>
      <c r="E142" s="29">
        <v>0</v>
      </c>
      <c r="F142" s="94">
        <f t="shared" si="33"/>
        <v>0</v>
      </c>
      <c r="G142" s="149">
        <v>0</v>
      </c>
      <c r="H142" s="95">
        <v>0</v>
      </c>
      <c r="I142" s="95">
        <v>0</v>
      </c>
      <c r="J142" s="95">
        <v>0</v>
      </c>
      <c r="K142" s="95">
        <v>0</v>
      </c>
      <c r="L142" s="129"/>
      <c r="M142" s="24"/>
    </row>
    <row r="143" spans="1:16" ht="15" customHeight="1" x14ac:dyDescent="0.2">
      <c r="A143" s="99" t="s">
        <v>462</v>
      </c>
      <c r="B143" s="88" t="s">
        <v>225</v>
      </c>
      <c r="C143" s="150" t="s">
        <v>89</v>
      </c>
      <c r="D143" s="18" t="s">
        <v>2</v>
      </c>
      <c r="E143" s="29">
        <f>SUM(E144:E147)</f>
        <v>0</v>
      </c>
      <c r="F143" s="94">
        <f t="shared" si="16"/>
        <v>0</v>
      </c>
      <c r="G143" s="94">
        <f t="shared" ref="G143:K143" si="35">SUM(G144:G147)</f>
        <v>0</v>
      </c>
      <c r="H143" s="29">
        <f t="shared" si="35"/>
        <v>0</v>
      </c>
      <c r="I143" s="29">
        <f t="shared" si="35"/>
        <v>0</v>
      </c>
      <c r="J143" s="29">
        <f t="shared" si="35"/>
        <v>0</v>
      </c>
      <c r="K143" s="29">
        <f t="shared" si="35"/>
        <v>0</v>
      </c>
      <c r="L143" s="146"/>
      <c r="M143" s="23"/>
    </row>
    <row r="144" spans="1:16" ht="45" x14ac:dyDescent="0.2">
      <c r="A144" s="100"/>
      <c r="B144" s="92"/>
      <c r="C144" s="150"/>
      <c r="D144" s="18" t="s">
        <v>1</v>
      </c>
      <c r="E144" s="29">
        <v>0</v>
      </c>
      <c r="F144" s="94">
        <f t="shared" si="16"/>
        <v>0</v>
      </c>
      <c r="G144" s="149">
        <v>0</v>
      </c>
      <c r="H144" s="95">
        <v>0</v>
      </c>
      <c r="I144" s="95">
        <v>0</v>
      </c>
      <c r="J144" s="95">
        <v>0</v>
      </c>
      <c r="K144" s="95">
        <v>0</v>
      </c>
      <c r="L144" s="147"/>
      <c r="M144" s="33"/>
    </row>
    <row r="145" spans="1:16" ht="45" x14ac:dyDescent="0.2">
      <c r="A145" s="100"/>
      <c r="B145" s="92"/>
      <c r="C145" s="150"/>
      <c r="D145" s="18" t="s">
        <v>7</v>
      </c>
      <c r="E145" s="29">
        <v>0</v>
      </c>
      <c r="F145" s="94">
        <f t="shared" si="16"/>
        <v>0</v>
      </c>
      <c r="G145" s="149">
        <v>0</v>
      </c>
      <c r="H145" s="95">
        <v>0</v>
      </c>
      <c r="I145" s="95">
        <v>0</v>
      </c>
      <c r="J145" s="95">
        <v>0</v>
      </c>
      <c r="K145" s="95">
        <v>0</v>
      </c>
      <c r="L145" s="148"/>
      <c r="M145" s="25"/>
    </row>
    <row r="146" spans="1:16" ht="45" x14ac:dyDescent="0.2">
      <c r="A146" s="100"/>
      <c r="B146" s="92"/>
      <c r="C146" s="150"/>
      <c r="D146" s="18" t="s">
        <v>16</v>
      </c>
      <c r="E146" s="29">
        <v>0</v>
      </c>
      <c r="F146" s="94">
        <f t="shared" si="16"/>
        <v>0</v>
      </c>
      <c r="G146" s="149">
        <v>0</v>
      </c>
      <c r="H146" s="95">
        <v>0</v>
      </c>
      <c r="I146" s="95">
        <v>0</v>
      </c>
      <c r="J146" s="95">
        <v>0</v>
      </c>
      <c r="K146" s="95">
        <v>0</v>
      </c>
      <c r="L146" s="129"/>
      <c r="M146" s="24"/>
      <c r="P146" s="151"/>
    </row>
    <row r="147" spans="1:16" ht="30" x14ac:dyDescent="0.2">
      <c r="A147" s="101"/>
      <c r="B147" s="93"/>
      <c r="C147" s="150"/>
      <c r="D147" s="18" t="s">
        <v>26</v>
      </c>
      <c r="E147" s="29">
        <v>0</v>
      </c>
      <c r="F147" s="94">
        <f t="shared" si="16"/>
        <v>0</v>
      </c>
      <c r="G147" s="149">
        <v>0</v>
      </c>
      <c r="H147" s="95">
        <v>0</v>
      </c>
      <c r="I147" s="95">
        <v>0</v>
      </c>
      <c r="J147" s="95">
        <v>0</v>
      </c>
      <c r="K147" s="95">
        <v>0</v>
      </c>
      <c r="L147" s="129"/>
      <c r="M147" s="24"/>
    </row>
    <row r="148" spans="1:16" ht="15" customHeight="1" x14ac:dyDescent="0.2">
      <c r="A148" s="99" t="s">
        <v>521</v>
      </c>
      <c r="B148" s="88" t="s">
        <v>226</v>
      </c>
      <c r="C148" s="150" t="s">
        <v>89</v>
      </c>
      <c r="D148" s="18" t="s">
        <v>2</v>
      </c>
      <c r="E148" s="29">
        <f>SUM(E149:E152)</f>
        <v>0</v>
      </c>
      <c r="F148" s="94">
        <f t="shared" si="16"/>
        <v>30380</v>
      </c>
      <c r="G148" s="94">
        <f t="shared" ref="G148:K148" si="36">SUM(G149:G152)</f>
        <v>30380</v>
      </c>
      <c r="H148" s="29">
        <f t="shared" si="36"/>
        <v>0</v>
      </c>
      <c r="I148" s="29">
        <f t="shared" si="36"/>
        <v>0</v>
      </c>
      <c r="J148" s="29">
        <f t="shared" si="36"/>
        <v>0</v>
      </c>
      <c r="K148" s="29">
        <f t="shared" si="36"/>
        <v>0</v>
      </c>
      <c r="L148" s="146"/>
      <c r="M148" s="23"/>
    </row>
    <row r="149" spans="1:16" ht="45" x14ac:dyDescent="0.2">
      <c r="A149" s="100"/>
      <c r="B149" s="92"/>
      <c r="C149" s="150"/>
      <c r="D149" s="18" t="s">
        <v>1</v>
      </c>
      <c r="E149" s="29">
        <v>0</v>
      </c>
      <c r="F149" s="94">
        <f t="shared" si="16"/>
        <v>0</v>
      </c>
      <c r="G149" s="149">
        <v>0</v>
      </c>
      <c r="H149" s="95">
        <v>0</v>
      </c>
      <c r="I149" s="95">
        <v>0</v>
      </c>
      <c r="J149" s="95">
        <v>0</v>
      </c>
      <c r="K149" s="95">
        <v>0</v>
      </c>
      <c r="L149" s="147"/>
      <c r="M149" s="33"/>
    </row>
    <row r="150" spans="1:16" ht="45" x14ac:dyDescent="0.2">
      <c r="A150" s="100"/>
      <c r="B150" s="92"/>
      <c r="C150" s="150"/>
      <c r="D150" s="18" t="s">
        <v>7</v>
      </c>
      <c r="E150" s="29">
        <v>0</v>
      </c>
      <c r="F150" s="94">
        <f>SUM(G150:K150)</f>
        <v>30380</v>
      </c>
      <c r="G150" s="149">
        <v>30380</v>
      </c>
      <c r="H150" s="95">
        <v>0</v>
      </c>
      <c r="I150" s="95">
        <v>0</v>
      </c>
      <c r="J150" s="95">
        <v>0</v>
      </c>
      <c r="K150" s="95">
        <v>0</v>
      </c>
      <c r="L150" s="148"/>
      <c r="M150" s="25"/>
    </row>
    <row r="151" spans="1:16" ht="45" x14ac:dyDescent="0.2">
      <c r="A151" s="100"/>
      <c r="B151" s="92"/>
      <c r="C151" s="150"/>
      <c r="D151" s="18" t="s">
        <v>16</v>
      </c>
      <c r="E151" s="29">
        <v>0</v>
      </c>
      <c r="F151" s="94">
        <f t="shared" si="16"/>
        <v>0</v>
      </c>
      <c r="G151" s="149">
        <v>0</v>
      </c>
      <c r="H151" s="95">
        <v>0</v>
      </c>
      <c r="I151" s="95">
        <v>0</v>
      </c>
      <c r="J151" s="95">
        <v>0</v>
      </c>
      <c r="K151" s="95">
        <v>0</v>
      </c>
      <c r="L151" s="129"/>
      <c r="M151" s="24"/>
      <c r="P151" s="151"/>
    </row>
    <row r="152" spans="1:16" ht="30" x14ac:dyDescent="0.2">
      <c r="A152" s="101"/>
      <c r="B152" s="93"/>
      <c r="C152" s="150"/>
      <c r="D152" s="18" t="s">
        <v>26</v>
      </c>
      <c r="E152" s="29">
        <v>0</v>
      </c>
      <c r="F152" s="94">
        <f t="shared" si="16"/>
        <v>0</v>
      </c>
      <c r="G152" s="149">
        <v>0</v>
      </c>
      <c r="H152" s="95">
        <v>0</v>
      </c>
      <c r="I152" s="95">
        <v>0</v>
      </c>
      <c r="J152" s="95">
        <v>0</v>
      </c>
      <c r="K152" s="95">
        <v>0</v>
      </c>
      <c r="L152" s="129"/>
      <c r="M152" s="24"/>
    </row>
    <row r="153" spans="1:16" ht="15" customHeight="1" x14ac:dyDescent="0.2">
      <c r="A153" s="99" t="s">
        <v>522</v>
      </c>
      <c r="B153" s="88" t="s">
        <v>436</v>
      </c>
      <c r="C153" s="150" t="s">
        <v>89</v>
      </c>
      <c r="D153" s="18" t="s">
        <v>2</v>
      </c>
      <c r="E153" s="29">
        <f>SUM(E154:E157)</f>
        <v>0</v>
      </c>
      <c r="F153" s="94">
        <f t="shared" ref="F153:F154" si="37">SUM(G153:K153)</f>
        <v>8900</v>
      </c>
      <c r="G153" s="94">
        <f t="shared" ref="G153:K153" si="38">SUM(G154:G157)</f>
        <v>0</v>
      </c>
      <c r="H153" s="29">
        <f t="shared" si="38"/>
        <v>0</v>
      </c>
      <c r="I153" s="29">
        <f t="shared" si="38"/>
        <v>8900</v>
      </c>
      <c r="J153" s="29">
        <f t="shared" si="38"/>
        <v>0</v>
      </c>
      <c r="K153" s="29">
        <f t="shared" si="38"/>
        <v>0</v>
      </c>
      <c r="L153" s="146"/>
      <c r="M153" s="23"/>
    </row>
    <row r="154" spans="1:16" ht="45" x14ac:dyDescent="0.2">
      <c r="A154" s="100"/>
      <c r="B154" s="92"/>
      <c r="C154" s="150"/>
      <c r="D154" s="18" t="s">
        <v>1</v>
      </c>
      <c r="E154" s="29">
        <v>0</v>
      </c>
      <c r="F154" s="94">
        <f t="shared" si="37"/>
        <v>0</v>
      </c>
      <c r="G154" s="149">
        <v>0</v>
      </c>
      <c r="H154" s="95">
        <v>0</v>
      </c>
      <c r="I154" s="95">
        <v>0</v>
      </c>
      <c r="J154" s="95">
        <v>0</v>
      </c>
      <c r="K154" s="95">
        <v>0</v>
      </c>
      <c r="L154" s="147"/>
      <c r="M154" s="33"/>
    </row>
    <row r="155" spans="1:16" ht="45" x14ac:dyDescent="0.2">
      <c r="A155" s="100"/>
      <c r="B155" s="92"/>
      <c r="C155" s="150"/>
      <c r="D155" s="18" t="s">
        <v>7</v>
      </c>
      <c r="E155" s="29">
        <v>0</v>
      </c>
      <c r="F155" s="94">
        <f>SUM(G155:K155)</f>
        <v>0</v>
      </c>
      <c r="G155" s="149">
        <v>0</v>
      </c>
      <c r="H155" s="95">
        <v>0</v>
      </c>
      <c r="I155" s="95">
        <v>0</v>
      </c>
      <c r="J155" s="95">
        <v>0</v>
      </c>
      <c r="K155" s="95">
        <v>0</v>
      </c>
      <c r="L155" s="148"/>
      <c r="M155" s="25"/>
    </row>
    <row r="156" spans="1:16" ht="45" x14ac:dyDescent="0.2">
      <c r="A156" s="100"/>
      <c r="B156" s="92"/>
      <c r="C156" s="150"/>
      <c r="D156" s="18" t="s">
        <v>16</v>
      </c>
      <c r="E156" s="29">
        <v>0</v>
      </c>
      <c r="F156" s="94">
        <f t="shared" ref="F156:F157" si="39">SUM(G156:K156)</f>
        <v>8900</v>
      </c>
      <c r="G156" s="149">
        <v>0</v>
      </c>
      <c r="H156" s="95">
        <v>0</v>
      </c>
      <c r="I156" s="95">
        <v>8900</v>
      </c>
      <c r="J156" s="95">
        <v>0</v>
      </c>
      <c r="K156" s="95">
        <v>0</v>
      </c>
      <c r="L156" s="129"/>
      <c r="M156" s="24"/>
      <c r="P156" s="151"/>
    </row>
    <row r="157" spans="1:16" ht="30" x14ac:dyDescent="0.2">
      <c r="A157" s="101"/>
      <c r="B157" s="93"/>
      <c r="C157" s="150"/>
      <c r="D157" s="18" t="s">
        <v>26</v>
      </c>
      <c r="E157" s="29">
        <v>0</v>
      </c>
      <c r="F157" s="94">
        <f t="shared" si="39"/>
        <v>0</v>
      </c>
      <c r="G157" s="149">
        <v>0</v>
      </c>
      <c r="H157" s="95">
        <v>0</v>
      </c>
      <c r="I157" s="95">
        <v>0</v>
      </c>
      <c r="J157" s="95">
        <v>0</v>
      </c>
      <c r="K157" s="95">
        <v>0</v>
      </c>
      <c r="L157" s="129"/>
      <c r="M157" s="24"/>
    </row>
    <row r="158" spans="1:16" ht="30" customHeight="1" x14ac:dyDescent="0.2">
      <c r="A158" s="153" t="s">
        <v>10</v>
      </c>
      <c r="B158" s="154" t="s">
        <v>118</v>
      </c>
      <c r="C158" s="140" t="s">
        <v>89</v>
      </c>
      <c r="D158" s="85" t="s">
        <v>2</v>
      </c>
      <c r="E158" s="142">
        <f>SUM(E159:E162)</f>
        <v>146883</v>
      </c>
      <c r="F158" s="142">
        <f t="shared" ref="F158:K158" si="40">SUM(F159:F162)</f>
        <v>1002882.2</v>
      </c>
      <c r="G158" s="142">
        <f t="shared" si="40"/>
        <v>180935.26</v>
      </c>
      <c r="H158" s="142">
        <f t="shared" si="40"/>
        <v>92675.34</v>
      </c>
      <c r="I158" s="142">
        <f t="shared" si="40"/>
        <v>433518.96</v>
      </c>
      <c r="J158" s="142">
        <f t="shared" si="40"/>
        <v>295752.64</v>
      </c>
      <c r="K158" s="142">
        <f t="shared" si="40"/>
        <v>0</v>
      </c>
      <c r="L158" s="129" t="s">
        <v>33</v>
      </c>
      <c r="M158" s="155" t="s">
        <v>513</v>
      </c>
    </row>
    <row r="159" spans="1:16" ht="52.5" customHeight="1" x14ac:dyDescent="0.2">
      <c r="A159" s="156"/>
      <c r="B159" s="157"/>
      <c r="C159" s="140"/>
      <c r="D159" s="85" t="s">
        <v>1</v>
      </c>
      <c r="E159" s="142">
        <f>E169</f>
        <v>0</v>
      </c>
      <c r="F159" s="142">
        <f>SUM(G159:K159)</f>
        <v>203840.53</v>
      </c>
      <c r="G159" s="142">
        <f t="shared" ref="G159:H162" si="41">G169+G174+G179+G184+G189+G194+G199+G204+G209+G214+G219+G229</f>
        <v>60558.01</v>
      </c>
      <c r="H159" s="142">
        <f t="shared" si="41"/>
        <v>0</v>
      </c>
      <c r="I159" s="142">
        <f>I169+I174+I179+I184+I189+I194+I199+I204+I209+I214+I219+I224+I229</f>
        <v>0</v>
      </c>
      <c r="J159" s="142">
        <f>J169+J174+J179+J184+J189+J194+J199+J204+J209+J214+J219+J224+J229</f>
        <v>143282.51999999999</v>
      </c>
      <c r="K159" s="142">
        <f>K169+K174+K179+K184+K189+K194+K199+K204+K209+K214+K219+K224+K229</f>
        <v>0</v>
      </c>
      <c r="L159" s="129"/>
      <c r="M159" s="158"/>
    </row>
    <row r="160" spans="1:16" ht="63.75" customHeight="1" x14ac:dyDescent="0.2">
      <c r="A160" s="156"/>
      <c r="B160" s="157"/>
      <c r="C160" s="140"/>
      <c r="D160" s="85" t="s">
        <v>7</v>
      </c>
      <c r="E160" s="142">
        <f t="shared" ref="E160:E162" si="42">E170</f>
        <v>103497</v>
      </c>
      <c r="F160" s="142">
        <f t="shared" ref="F160:F162" si="43">SUM(G160:K160)</f>
        <v>456614.37</v>
      </c>
      <c r="G160" s="142">
        <f t="shared" si="41"/>
        <v>54321.66</v>
      </c>
      <c r="H160" s="142">
        <f t="shared" si="41"/>
        <v>62548.72</v>
      </c>
      <c r="I160" s="142">
        <f t="shared" ref="I160:K162" si="44">I170+I175+I180+I185+I190+I195+I200+I205+I210+I215+I220+I225+I230</f>
        <v>291983.14</v>
      </c>
      <c r="J160" s="142">
        <f t="shared" si="44"/>
        <v>47760.85</v>
      </c>
      <c r="K160" s="142">
        <f t="shared" si="44"/>
        <v>0</v>
      </c>
      <c r="L160" s="129"/>
      <c r="M160" s="158"/>
    </row>
    <row r="161" spans="1:15" ht="73.5" customHeight="1" x14ac:dyDescent="0.2">
      <c r="A161" s="156"/>
      <c r="B161" s="157"/>
      <c r="C161" s="140"/>
      <c r="D161" s="85" t="s">
        <v>16</v>
      </c>
      <c r="E161" s="142">
        <f t="shared" si="42"/>
        <v>43386</v>
      </c>
      <c r="F161" s="142">
        <f t="shared" si="43"/>
        <v>342427.3</v>
      </c>
      <c r="G161" s="142">
        <f t="shared" si="41"/>
        <v>66055.59</v>
      </c>
      <c r="H161" s="142">
        <f t="shared" si="41"/>
        <v>30126.620000000003</v>
      </c>
      <c r="I161" s="142">
        <f t="shared" si="44"/>
        <v>141535.82</v>
      </c>
      <c r="J161" s="142">
        <f t="shared" si="44"/>
        <v>104709.27</v>
      </c>
      <c r="K161" s="142">
        <f t="shared" si="44"/>
        <v>0</v>
      </c>
      <c r="L161" s="129"/>
      <c r="M161" s="158"/>
    </row>
    <row r="162" spans="1:15" ht="30.75" customHeight="1" x14ac:dyDescent="0.2">
      <c r="A162" s="159"/>
      <c r="B162" s="160"/>
      <c r="C162" s="140"/>
      <c r="D162" s="85" t="s">
        <v>26</v>
      </c>
      <c r="E162" s="142">
        <f t="shared" si="42"/>
        <v>0</v>
      </c>
      <c r="F162" s="142">
        <f t="shared" si="43"/>
        <v>0</v>
      </c>
      <c r="G162" s="142">
        <f t="shared" si="41"/>
        <v>0</v>
      </c>
      <c r="H162" s="142">
        <f t="shared" si="41"/>
        <v>0</v>
      </c>
      <c r="I162" s="142">
        <f t="shared" si="44"/>
        <v>0</v>
      </c>
      <c r="J162" s="142">
        <f t="shared" si="44"/>
        <v>0</v>
      </c>
      <c r="K162" s="142">
        <f t="shared" si="44"/>
        <v>0</v>
      </c>
      <c r="L162" s="129"/>
      <c r="M162" s="161"/>
    </row>
    <row r="163" spans="1:15" ht="15" customHeight="1" x14ac:dyDescent="0.2">
      <c r="A163" s="153" t="s">
        <v>13</v>
      </c>
      <c r="B163" s="22" t="s">
        <v>235</v>
      </c>
      <c r="C163" s="23" t="s">
        <v>89</v>
      </c>
      <c r="D163" s="18" t="s">
        <v>2</v>
      </c>
      <c r="E163" s="29">
        <v>0</v>
      </c>
      <c r="F163" s="94">
        <f t="shared" ref="F163:K163" si="45">SUM(F164:F167)</f>
        <v>0</v>
      </c>
      <c r="G163" s="94">
        <f t="shared" si="45"/>
        <v>0</v>
      </c>
      <c r="H163" s="29">
        <f t="shared" si="45"/>
        <v>0</v>
      </c>
      <c r="I163" s="29">
        <f t="shared" si="45"/>
        <v>0</v>
      </c>
      <c r="J163" s="29">
        <f t="shared" si="45"/>
        <v>0</v>
      </c>
      <c r="K163" s="29">
        <f t="shared" si="45"/>
        <v>0</v>
      </c>
      <c r="L163" s="129"/>
      <c r="M163" s="23"/>
    </row>
    <row r="164" spans="1:15" ht="45" x14ac:dyDescent="0.2">
      <c r="A164" s="156"/>
      <c r="B164" s="22"/>
      <c r="C164" s="33"/>
      <c r="D164" s="18" t="s">
        <v>1</v>
      </c>
      <c r="E164" s="29">
        <v>0</v>
      </c>
      <c r="F164" s="94">
        <v>0</v>
      </c>
      <c r="G164" s="94">
        <v>0</v>
      </c>
      <c r="H164" s="29">
        <v>0</v>
      </c>
      <c r="I164" s="29">
        <v>0</v>
      </c>
      <c r="J164" s="29">
        <v>0</v>
      </c>
      <c r="K164" s="29">
        <v>0</v>
      </c>
      <c r="L164" s="129"/>
      <c r="M164" s="33"/>
    </row>
    <row r="165" spans="1:15" ht="45" x14ac:dyDescent="0.2">
      <c r="A165" s="156"/>
      <c r="B165" s="22"/>
      <c r="C165" s="33"/>
      <c r="D165" s="18" t="s">
        <v>7</v>
      </c>
      <c r="E165" s="29">
        <v>0</v>
      </c>
      <c r="F165" s="94">
        <v>0</v>
      </c>
      <c r="G165" s="94">
        <v>0</v>
      </c>
      <c r="H165" s="29">
        <v>0</v>
      </c>
      <c r="I165" s="29">
        <v>0</v>
      </c>
      <c r="J165" s="29">
        <v>0</v>
      </c>
      <c r="K165" s="29">
        <v>0</v>
      </c>
      <c r="L165" s="129"/>
      <c r="M165" s="33"/>
    </row>
    <row r="166" spans="1:15" ht="45" x14ac:dyDescent="0.2">
      <c r="A166" s="156"/>
      <c r="B166" s="22"/>
      <c r="C166" s="33"/>
      <c r="D166" s="18" t="s">
        <v>16</v>
      </c>
      <c r="E166" s="29">
        <v>0</v>
      </c>
      <c r="F166" s="94">
        <v>0</v>
      </c>
      <c r="G166" s="94">
        <v>0</v>
      </c>
      <c r="H166" s="29">
        <v>0</v>
      </c>
      <c r="I166" s="29">
        <v>0</v>
      </c>
      <c r="J166" s="29">
        <v>0</v>
      </c>
      <c r="K166" s="29">
        <v>0</v>
      </c>
      <c r="L166" s="129"/>
      <c r="M166" s="33"/>
    </row>
    <row r="167" spans="1:15" ht="33" customHeight="1" x14ac:dyDescent="0.2">
      <c r="A167" s="159"/>
      <c r="B167" s="22"/>
      <c r="C167" s="25"/>
      <c r="D167" s="18" t="s">
        <v>26</v>
      </c>
      <c r="E167" s="29">
        <v>0</v>
      </c>
      <c r="F167" s="94">
        <f t="shared" ref="F167" si="46">SUM(G167:K167)</f>
        <v>0</v>
      </c>
      <c r="G167" s="94">
        <v>0</v>
      </c>
      <c r="H167" s="29">
        <v>0</v>
      </c>
      <c r="I167" s="29">
        <v>0</v>
      </c>
      <c r="J167" s="29">
        <v>0</v>
      </c>
      <c r="K167" s="29">
        <v>0</v>
      </c>
      <c r="L167" s="129"/>
      <c r="M167" s="25"/>
    </row>
    <row r="168" spans="1:15" ht="15" customHeight="1" x14ac:dyDescent="0.2">
      <c r="A168" s="153" t="s">
        <v>25</v>
      </c>
      <c r="B168" s="22" t="s">
        <v>179</v>
      </c>
      <c r="C168" s="23" t="s">
        <v>89</v>
      </c>
      <c r="D168" s="18" t="s">
        <v>2</v>
      </c>
      <c r="E168" s="29">
        <v>146883</v>
      </c>
      <c r="F168" s="94">
        <f t="shared" ref="F168:K168" si="47">SUM(F169:F172)</f>
        <v>815833.62</v>
      </c>
      <c r="G168" s="94">
        <f t="shared" si="47"/>
        <v>126956.02</v>
      </c>
      <c r="H168" s="29">
        <f t="shared" si="47"/>
        <v>0</v>
      </c>
      <c r="I168" s="29">
        <f t="shared" si="47"/>
        <v>393124.95999999996</v>
      </c>
      <c r="J168" s="29">
        <f t="shared" si="47"/>
        <v>295752.64</v>
      </c>
      <c r="K168" s="29">
        <f t="shared" si="47"/>
        <v>0</v>
      </c>
      <c r="L168" s="129"/>
      <c r="M168" s="23"/>
    </row>
    <row r="169" spans="1:15" ht="45" x14ac:dyDescent="0.2">
      <c r="A169" s="156"/>
      <c r="B169" s="22"/>
      <c r="C169" s="33"/>
      <c r="D169" s="18" t="s">
        <v>1</v>
      </c>
      <c r="E169" s="29">
        <v>0</v>
      </c>
      <c r="F169" s="94">
        <f>SUM(G169:K169)</f>
        <v>203840.53</v>
      </c>
      <c r="G169" s="94">
        <v>60558.01</v>
      </c>
      <c r="H169" s="29">
        <v>0</v>
      </c>
      <c r="I169" s="29">
        <v>0</v>
      </c>
      <c r="J169" s="29">
        <v>143282.51999999999</v>
      </c>
      <c r="K169" s="29">
        <v>0</v>
      </c>
      <c r="L169" s="129"/>
      <c r="M169" s="33"/>
    </row>
    <row r="170" spans="1:15" ht="45" x14ac:dyDescent="0.2">
      <c r="A170" s="156"/>
      <c r="B170" s="22"/>
      <c r="C170" s="33"/>
      <c r="D170" s="18" t="s">
        <v>7</v>
      </c>
      <c r="E170" s="29">
        <v>103497</v>
      </c>
      <c r="F170" s="94">
        <f t="shared" ref="F170:F176" si="48">SUM(G170:K170)</f>
        <v>319939.94999999995</v>
      </c>
      <c r="G170" s="94">
        <v>20186.009999999998</v>
      </c>
      <c r="H170" s="29">
        <v>0</v>
      </c>
      <c r="I170" s="29">
        <v>251993.09</v>
      </c>
      <c r="J170" s="29">
        <v>47760.85</v>
      </c>
      <c r="K170" s="29">
        <v>0</v>
      </c>
      <c r="L170" s="129"/>
      <c r="M170" s="33"/>
      <c r="O170" s="103"/>
    </row>
    <row r="171" spans="1:15" ht="45" x14ac:dyDescent="0.2">
      <c r="A171" s="156"/>
      <c r="B171" s="22"/>
      <c r="C171" s="33"/>
      <c r="D171" s="18" t="s">
        <v>16</v>
      </c>
      <c r="E171" s="29">
        <v>43386</v>
      </c>
      <c r="F171" s="94">
        <f t="shared" si="48"/>
        <v>292053.14</v>
      </c>
      <c r="G171" s="94">
        <v>46212</v>
      </c>
      <c r="H171" s="29">
        <v>0</v>
      </c>
      <c r="I171" s="29">
        <v>141131.87</v>
      </c>
      <c r="J171" s="29">
        <v>104709.27</v>
      </c>
      <c r="K171" s="29">
        <v>0</v>
      </c>
      <c r="L171" s="129"/>
      <c r="M171" s="33"/>
      <c r="O171" s="151"/>
    </row>
    <row r="172" spans="1:15" ht="33" customHeight="1" x14ac:dyDescent="0.2">
      <c r="A172" s="159"/>
      <c r="B172" s="22"/>
      <c r="C172" s="25"/>
      <c r="D172" s="18" t="s">
        <v>26</v>
      </c>
      <c r="E172" s="29">
        <v>0</v>
      </c>
      <c r="F172" s="94">
        <f t="shared" si="48"/>
        <v>0</v>
      </c>
      <c r="G172" s="94">
        <v>0</v>
      </c>
      <c r="H172" s="29">
        <v>0</v>
      </c>
      <c r="I172" s="29">
        <v>0</v>
      </c>
      <c r="J172" s="29">
        <v>0</v>
      </c>
      <c r="K172" s="29">
        <v>0</v>
      </c>
      <c r="L172" s="129"/>
      <c r="M172" s="25"/>
    </row>
    <row r="173" spans="1:15" ht="15" customHeight="1" x14ac:dyDescent="0.2">
      <c r="A173" s="153" t="s">
        <v>28</v>
      </c>
      <c r="B173" s="22" t="s">
        <v>227</v>
      </c>
      <c r="C173" s="23" t="s">
        <v>89</v>
      </c>
      <c r="D173" s="18" t="s">
        <v>2</v>
      </c>
      <c r="E173" s="29">
        <v>0</v>
      </c>
      <c r="F173" s="94">
        <f t="shared" ref="F173:K173" si="49">SUM(F174:F177)</f>
        <v>20000</v>
      </c>
      <c r="G173" s="94">
        <f t="shared" si="49"/>
        <v>0</v>
      </c>
      <c r="H173" s="29">
        <f t="shared" si="49"/>
        <v>20000</v>
      </c>
      <c r="I173" s="29">
        <f t="shared" si="49"/>
        <v>0</v>
      </c>
      <c r="J173" s="29">
        <f t="shared" si="49"/>
        <v>0</v>
      </c>
      <c r="K173" s="29">
        <f t="shared" si="49"/>
        <v>0</v>
      </c>
      <c r="L173" s="129"/>
      <c r="M173" s="23"/>
    </row>
    <row r="174" spans="1:15" ht="45" x14ac:dyDescent="0.2">
      <c r="A174" s="156"/>
      <c r="B174" s="22"/>
      <c r="C174" s="33"/>
      <c r="D174" s="18" t="s">
        <v>1</v>
      </c>
      <c r="E174" s="29">
        <v>0</v>
      </c>
      <c r="F174" s="94">
        <f t="shared" si="48"/>
        <v>0</v>
      </c>
      <c r="G174" s="94">
        <v>0</v>
      </c>
      <c r="H174" s="29">
        <v>0</v>
      </c>
      <c r="I174" s="29">
        <v>0</v>
      </c>
      <c r="J174" s="29">
        <v>0</v>
      </c>
      <c r="K174" s="29">
        <v>0</v>
      </c>
      <c r="L174" s="129"/>
      <c r="M174" s="33"/>
    </row>
    <row r="175" spans="1:15" ht="45" x14ac:dyDescent="0.2">
      <c r="A175" s="156"/>
      <c r="B175" s="22"/>
      <c r="C175" s="33"/>
      <c r="D175" s="18" t="s">
        <v>7</v>
      </c>
      <c r="E175" s="29">
        <v>0</v>
      </c>
      <c r="F175" s="94">
        <f t="shared" si="48"/>
        <v>12940</v>
      </c>
      <c r="G175" s="94">
        <v>0</v>
      </c>
      <c r="H175" s="29">
        <v>12940</v>
      </c>
      <c r="I175" s="29">
        <v>0</v>
      </c>
      <c r="J175" s="29">
        <v>0</v>
      </c>
      <c r="K175" s="29">
        <v>0</v>
      </c>
      <c r="L175" s="129"/>
      <c r="M175" s="33"/>
    </row>
    <row r="176" spans="1:15" ht="45" x14ac:dyDescent="0.2">
      <c r="A176" s="156"/>
      <c r="B176" s="22"/>
      <c r="C176" s="33"/>
      <c r="D176" s="18" t="s">
        <v>16</v>
      </c>
      <c r="E176" s="29">
        <v>0</v>
      </c>
      <c r="F176" s="94">
        <f t="shared" si="48"/>
        <v>7060</v>
      </c>
      <c r="G176" s="94">
        <v>0</v>
      </c>
      <c r="H176" s="29">
        <v>7060</v>
      </c>
      <c r="I176" s="29">
        <v>0</v>
      </c>
      <c r="J176" s="29">
        <v>0</v>
      </c>
      <c r="K176" s="29">
        <v>0</v>
      </c>
      <c r="L176" s="129"/>
      <c r="M176" s="33"/>
    </row>
    <row r="177" spans="1:15" ht="33" customHeight="1" x14ac:dyDescent="0.2">
      <c r="A177" s="159"/>
      <c r="B177" s="22"/>
      <c r="C177" s="25"/>
      <c r="D177" s="18" t="s">
        <v>26</v>
      </c>
      <c r="E177" s="29">
        <v>0</v>
      </c>
      <c r="F177" s="94">
        <f t="shared" ref="F177:F197" si="50">SUM(G177:K177)</f>
        <v>0</v>
      </c>
      <c r="G177" s="94">
        <v>0</v>
      </c>
      <c r="H177" s="29">
        <v>0</v>
      </c>
      <c r="I177" s="29">
        <v>0</v>
      </c>
      <c r="J177" s="29">
        <v>0</v>
      </c>
      <c r="K177" s="29">
        <v>0</v>
      </c>
      <c r="L177" s="129"/>
      <c r="M177" s="25"/>
    </row>
    <row r="178" spans="1:15" ht="15" customHeight="1" x14ac:dyDescent="0.2">
      <c r="A178" s="153" t="s">
        <v>119</v>
      </c>
      <c r="B178" s="88" t="s">
        <v>165</v>
      </c>
      <c r="C178" s="23" t="s">
        <v>89</v>
      </c>
      <c r="D178" s="18" t="s">
        <v>2</v>
      </c>
      <c r="E178" s="29">
        <f>SUM(E179:E182)</f>
        <v>13537.03</v>
      </c>
      <c r="F178" s="94">
        <f t="shared" si="50"/>
        <v>18035.009999999998</v>
      </c>
      <c r="G178" s="94">
        <f t="shared" ref="G178:K178" si="51">SUM(G179:G182)</f>
        <v>13884.789999999999</v>
      </c>
      <c r="H178" s="29">
        <f t="shared" si="51"/>
        <v>4150.22</v>
      </c>
      <c r="I178" s="29">
        <f t="shared" si="51"/>
        <v>0</v>
      </c>
      <c r="J178" s="29">
        <f t="shared" si="51"/>
        <v>0</v>
      </c>
      <c r="K178" s="29">
        <f t="shared" si="51"/>
        <v>0</v>
      </c>
      <c r="L178" s="129"/>
      <c r="M178" s="24"/>
    </row>
    <row r="179" spans="1:15" ht="56.25" customHeight="1" x14ac:dyDescent="0.2">
      <c r="A179" s="156"/>
      <c r="B179" s="92"/>
      <c r="C179" s="33"/>
      <c r="D179" s="18" t="s">
        <v>1</v>
      </c>
      <c r="E179" s="29">
        <v>0</v>
      </c>
      <c r="F179" s="94">
        <f t="shared" si="50"/>
        <v>0</v>
      </c>
      <c r="G179" s="94">
        <v>0</v>
      </c>
      <c r="H179" s="29">
        <v>0</v>
      </c>
      <c r="I179" s="29">
        <v>0</v>
      </c>
      <c r="J179" s="29">
        <v>0</v>
      </c>
      <c r="K179" s="29">
        <v>0</v>
      </c>
      <c r="L179" s="129"/>
      <c r="M179" s="24"/>
    </row>
    <row r="180" spans="1:15" ht="51" customHeight="1" x14ac:dyDescent="0.2">
      <c r="A180" s="156"/>
      <c r="B180" s="92"/>
      <c r="C180" s="33"/>
      <c r="D180" s="18" t="s">
        <v>7</v>
      </c>
      <c r="E180" s="29">
        <v>8537.0300000000007</v>
      </c>
      <c r="F180" s="94">
        <f t="shared" si="50"/>
        <v>11515.9</v>
      </c>
      <c r="G180" s="94">
        <v>8830.7099999999991</v>
      </c>
      <c r="H180" s="29">
        <v>2685.19</v>
      </c>
      <c r="I180" s="29">
        <v>0</v>
      </c>
      <c r="J180" s="29">
        <v>0</v>
      </c>
      <c r="K180" s="29">
        <v>0</v>
      </c>
      <c r="L180" s="129"/>
      <c r="M180" s="24"/>
      <c r="N180" s="151"/>
    </row>
    <row r="181" spans="1:15" ht="52.5" customHeight="1" x14ac:dyDescent="0.2">
      <c r="A181" s="156"/>
      <c r="B181" s="92"/>
      <c r="C181" s="33"/>
      <c r="D181" s="18" t="s">
        <v>16</v>
      </c>
      <c r="E181" s="29">
        <v>5000</v>
      </c>
      <c r="F181" s="94">
        <f t="shared" si="50"/>
        <v>6519.11</v>
      </c>
      <c r="G181" s="94">
        <v>5054.08</v>
      </c>
      <c r="H181" s="29">
        <v>1465.03</v>
      </c>
      <c r="I181" s="29">
        <v>0</v>
      </c>
      <c r="J181" s="29">
        <v>0</v>
      </c>
      <c r="K181" s="29">
        <v>0</v>
      </c>
      <c r="L181" s="129"/>
      <c r="M181" s="24"/>
      <c r="N181" s="151"/>
      <c r="O181" s="103"/>
    </row>
    <row r="182" spans="1:15" ht="50.25" customHeight="1" x14ac:dyDescent="0.2">
      <c r="A182" s="159"/>
      <c r="B182" s="93"/>
      <c r="C182" s="25"/>
      <c r="D182" s="18" t="s">
        <v>26</v>
      </c>
      <c r="E182" s="29">
        <v>0</v>
      </c>
      <c r="F182" s="94">
        <f t="shared" si="50"/>
        <v>0</v>
      </c>
      <c r="G182" s="94">
        <v>0</v>
      </c>
      <c r="H182" s="29">
        <v>0</v>
      </c>
      <c r="I182" s="29">
        <v>0</v>
      </c>
      <c r="J182" s="29">
        <v>0</v>
      </c>
      <c r="K182" s="29">
        <v>0</v>
      </c>
      <c r="L182" s="129"/>
      <c r="M182" s="24"/>
    </row>
    <row r="183" spans="1:15" ht="15" customHeight="1" x14ac:dyDescent="0.2">
      <c r="A183" s="153" t="s">
        <v>120</v>
      </c>
      <c r="B183" s="88" t="s">
        <v>372</v>
      </c>
      <c r="C183" s="23" t="s">
        <v>89</v>
      </c>
      <c r="D183" s="18" t="s">
        <v>2</v>
      </c>
      <c r="E183" s="29">
        <f>SUM(E184:E187)</f>
        <v>0</v>
      </c>
      <c r="F183" s="94">
        <f t="shared" si="50"/>
        <v>20747.34</v>
      </c>
      <c r="G183" s="94">
        <f t="shared" ref="G183:K183" si="52">SUM(G184:G187)</f>
        <v>0</v>
      </c>
      <c r="H183" s="29">
        <f t="shared" si="52"/>
        <v>20747.34</v>
      </c>
      <c r="I183" s="29">
        <f t="shared" si="52"/>
        <v>0</v>
      </c>
      <c r="J183" s="29">
        <f t="shared" si="52"/>
        <v>0</v>
      </c>
      <c r="K183" s="29">
        <f t="shared" si="52"/>
        <v>0</v>
      </c>
      <c r="L183" s="129"/>
      <c r="M183" s="24"/>
    </row>
    <row r="184" spans="1:15" ht="45" x14ac:dyDescent="0.2">
      <c r="A184" s="156"/>
      <c r="B184" s="92"/>
      <c r="C184" s="33"/>
      <c r="D184" s="18" t="s">
        <v>1</v>
      </c>
      <c r="E184" s="29">
        <v>0</v>
      </c>
      <c r="F184" s="94">
        <f t="shared" si="50"/>
        <v>0</v>
      </c>
      <c r="G184" s="94">
        <v>0</v>
      </c>
      <c r="H184" s="29">
        <v>0</v>
      </c>
      <c r="I184" s="29">
        <v>0</v>
      </c>
      <c r="J184" s="29">
        <v>0</v>
      </c>
      <c r="K184" s="29">
        <v>0</v>
      </c>
      <c r="L184" s="129"/>
      <c r="M184" s="24"/>
    </row>
    <row r="185" spans="1:15" ht="45" x14ac:dyDescent="0.2">
      <c r="A185" s="156"/>
      <c r="B185" s="92"/>
      <c r="C185" s="33"/>
      <c r="D185" s="18" t="s">
        <v>7</v>
      </c>
      <c r="E185" s="29">
        <v>0</v>
      </c>
      <c r="F185" s="94">
        <f t="shared" si="50"/>
        <v>13423.53</v>
      </c>
      <c r="G185" s="94">
        <v>0</v>
      </c>
      <c r="H185" s="29">
        <v>13423.53</v>
      </c>
      <c r="I185" s="29">
        <v>0</v>
      </c>
      <c r="J185" s="29">
        <v>0</v>
      </c>
      <c r="K185" s="29">
        <v>0</v>
      </c>
      <c r="L185" s="129"/>
      <c r="M185" s="24"/>
    </row>
    <row r="186" spans="1:15" ht="45" x14ac:dyDescent="0.2">
      <c r="A186" s="156"/>
      <c r="B186" s="92"/>
      <c r="C186" s="33"/>
      <c r="D186" s="18" t="s">
        <v>16</v>
      </c>
      <c r="E186" s="29">
        <v>0</v>
      </c>
      <c r="F186" s="94">
        <f t="shared" si="50"/>
        <v>7323.81</v>
      </c>
      <c r="G186" s="94">
        <v>0</v>
      </c>
      <c r="H186" s="29">
        <v>7323.81</v>
      </c>
      <c r="I186" s="29">
        <v>0</v>
      </c>
      <c r="J186" s="29">
        <v>0</v>
      </c>
      <c r="K186" s="29">
        <v>0</v>
      </c>
      <c r="L186" s="129"/>
      <c r="M186" s="24"/>
    </row>
    <row r="187" spans="1:15" ht="30" x14ac:dyDescent="0.2">
      <c r="A187" s="159"/>
      <c r="B187" s="93"/>
      <c r="C187" s="25"/>
      <c r="D187" s="18" t="s">
        <v>26</v>
      </c>
      <c r="E187" s="29">
        <v>0</v>
      </c>
      <c r="F187" s="94">
        <f t="shared" si="50"/>
        <v>0</v>
      </c>
      <c r="G187" s="94">
        <v>0</v>
      </c>
      <c r="H187" s="29">
        <v>0</v>
      </c>
      <c r="I187" s="29">
        <v>0</v>
      </c>
      <c r="J187" s="29">
        <v>0</v>
      </c>
      <c r="K187" s="29">
        <v>0</v>
      </c>
      <c r="L187" s="129"/>
      <c r="M187" s="24"/>
    </row>
    <row r="188" spans="1:15" ht="15" customHeight="1" x14ac:dyDescent="0.2">
      <c r="A188" s="153" t="s">
        <v>121</v>
      </c>
      <c r="B188" s="88" t="s">
        <v>228</v>
      </c>
      <c r="C188" s="23" t="s">
        <v>89</v>
      </c>
      <c r="D188" s="18" t="s">
        <v>2</v>
      </c>
      <c r="E188" s="29">
        <f>SUM(E189:E192)</f>
        <v>0</v>
      </c>
      <c r="F188" s="94">
        <f t="shared" si="50"/>
        <v>0</v>
      </c>
      <c r="G188" s="94">
        <f t="shared" ref="G188:K188" si="53">SUM(G189:G192)</f>
        <v>0</v>
      </c>
      <c r="H188" s="29">
        <f t="shared" si="53"/>
        <v>0</v>
      </c>
      <c r="I188" s="29">
        <f t="shared" si="53"/>
        <v>0</v>
      </c>
      <c r="J188" s="29">
        <f t="shared" si="53"/>
        <v>0</v>
      </c>
      <c r="K188" s="29">
        <f t="shared" si="53"/>
        <v>0</v>
      </c>
      <c r="L188" s="129"/>
      <c r="M188" s="24"/>
    </row>
    <row r="189" spans="1:15" ht="45" x14ac:dyDescent="0.2">
      <c r="A189" s="156"/>
      <c r="B189" s="92"/>
      <c r="C189" s="33"/>
      <c r="D189" s="18" t="s">
        <v>1</v>
      </c>
      <c r="E189" s="29">
        <v>0</v>
      </c>
      <c r="F189" s="94">
        <f t="shared" si="50"/>
        <v>0</v>
      </c>
      <c r="G189" s="94">
        <v>0</v>
      </c>
      <c r="H189" s="29">
        <v>0</v>
      </c>
      <c r="I189" s="29">
        <v>0</v>
      </c>
      <c r="J189" s="29">
        <v>0</v>
      </c>
      <c r="K189" s="29">
        <v>0</v>
      </c>
      <c r="L189" s="129"/>
      <c r="M189" s="24"/>
    </row>
    <row r="190" spans="1:15" ht="45" x14ac:dyDescent="0.2">
      <c r="A190" s="156"/>
      <c r="B190" s="92"/>
      <c r="C190" s="33"/>
      <c r="D190" s="18" t="s">
        <v>7</v>
      </c>
      <c r="E190" s="29">
        <v>0</v>
      </c>
      <c r="F190" s="94">
        <f t="shared" si="50"/>
        <v>0</v>
      </c>
      <c r="G190" s="94">
        <v>0</v>
      </c>
      <c r="H190" s="29">
        <v>0</v>
      </c>
      <c r="I190" s="29">
        <v>0</v>
      </c>
      <c r="J190" s="29">
        <v>0</v>
      </c>
      <c r="K190" s="29">
        <v>0</v>
      </c>
      <c r="L190" s="129"/>
      <c r="M190" s="24"/>
    </row>
    <row r="191" spans="1:15" ht="45" x14ac:dyDescent="0.2">
      <c r="A191" s="156"/>
      <c r="B191" s="92"/>
      <c r="C191" s="33"/>
      <c r="D191" s="18" t="s">
        <v>16</v>
      </c>
      <c r="E191" s="29">
        <v>0</v>
      </c>
      <c r="F191" s="94">
        <f t="shared" si="50"/>
        <v>0</v>
      </c>
      <c r="G191" s="94">
        <v>0</v>
      </c>
      <c r="H191" s="29">
        <v>0</v>
      </c>
      <c r="I191" s="29">
        <v>0</v>
      </c>
      <c r="J191" s="29">
        <v>0</v>
      </c>
      <c r="K191" s="29">
        <v>0</v>
      </c>
      <c r="L191" s="129"/>
      <c r="M191" s="24"/>
    </row>
    <row r="192" spans="1:15" ht="30" x14ac:dyDescent="0.2">
      <c r="A192" s="159"/>
      <c r="B192" s="93"/>
      <c r="C192" s="25"/>
      <c r="D192" s="18" t="s">
        <v>26</v>
      </c>
      <c r="E192" s="29">
        <v>0</v>
      </c>
      <c r="F192" s="94">
        <f t="shared" si="50"/>
        <v>0</v>
      </c>
      <c r="G192" s="94">
        <v>0</v>
      </c>
      <c r="H192" s="29">
        <v>0</v>
      </c>
      <c r="I192" s="29">
        <v>0</v>
      </c>
      <c r="J192" s="29">
        <v>0</v>
      </c>
      <c r="K192" s="29">
        <v>0</v>
      </c>
      <c r="L192" s="129"/>
      <c r="M192" s="24"/>
    </row>
    <row r="193" spans="1:13" ht="15" customHeight="1" x14ac:dyDescent="0.2">
      <c r="A193" s="153" t="s">
        <v>130</v>
      </c>
      <c r="B193" s="88" t="s">
        <v>190</v>
      </c>
      <c r="C193" s="23" t="s">
        <v>89</v>
      </c>
      <c r="D193" s="18" t="s">
        <v>2</v>
      </c>
      <c r="E193" s="29">
        <f>SUM(E194:E197)</f>
        <v>0</v>
      </c>
      <c r="F193" s="94">
        <f t="shared" si="50"/>
        <v>17866.669999999998</v>
      </c>
      <c r="G193" s="94">
        <f t="shared" ref="G193:K193" si="54">SUM(G194:G197)</f>
        <v>17866.669999999998</v>
      </c>
      <c r="H193" s="29">
        <f t="shared" si="54"/>
        <v>0</v>
      </c>
      <c r="I193" s="29">
        <f t="shared" si="54"/>
        <v>0</v>
      </c>
      <c r="J193" s="29">
        <f t="shared" si="54"/>
        <v>0</v>
      </c>
      <c r="K193" s="29">
        <f t="shared" si="54"/>
        <v>0</v>
      </c>
      <c r="L193" s="129"/>
      <c r="M193" s="24"/>
    </row>
    <row r="194" spans="1:13" ht="54" customHeight="1" x14ac:dyDescent="0.2">
      <c r="A194" s="156"/>
      <c r="B194" s="92"/>
      <c r="C194" s="33"/>
      <c r="D194" s="18" t="s">
        <v>1</v>
      </c>
      <c r="E194" s="29">
        <v>0</v>
      </c>
      <c r="F194" s="94">
        <f t="shared" si="50"/>
        <v>0</v>
      </c>
      <c r="G194" s="94">
        <v>0</v>
      </c>
      <c r="H194" s="29">
        <v>0</v>
      </c>
      <c r="I194" s="29">
        <v>0</v>
      </c>
      <c r="J194" s="29">
        <v>0</v>
      </c>
      <c r="K194" s="29">
        <v>0</v>
      </c>
      <c r="L194" s="129"/>
      <c r="M194" s="24"/>
    </row>
    <row r="195" spans="1:13" ht="45.75" customHeight="1" x14ac:dyDescent="0.2">
      <c r="A195" s="156"/>
      <c r="B195" s="92"/>
      <c r="C195" s="33"/>
      <c r="D195" s="18" t="s">
        <v>7</v>
      </c>
      <c r="E195" s="29">
        <v>0</v>
      </c>
      <c r="F195" s="94">
        <f t="shared" si="50"/>
        <v>5360</v>
      </c>
      <c r="G195" s="149">
        <v>5360</v>
      </c>
      <c r="H195" s="29">
        <v>0</v>
      </c>
      <c r="I195" s="29">
        <v>0</v>
      </c>
      <c r="J195" s="29">
        <v>0</v>
      </c>
      <c r="K195" s="29">
        <v>0</v>
      </c>
      <c r="L195" s="129"/>
      <c r="M195" s="24"/>
    </row>
    <row r="196" spans="1:13" ht="51.75" customHeight="1" x14ac:dyDescent="0.2">
      <c r="A196" s="156"/>
      <c r="B196" s="92"/>
      <c r="C196" s="33"/>
      <c r="D196" s="18" t="s">
        <v>16</v>
      </c>
      <c r="E196" s="29">
        <v>0</v>
      </c>
      <c r="F196" s="94">
        <f t="shared" si="50"/>
        <v>12506.67</v>
      </c>
      <c r="G196" s="149">
        <v>12506.67</v>
      </c>
      <c r="H196" s="29">
        <v>0</v>
      </c>
      <c r="I196" s="29">
        <v>0</v>
      </c>
      <c r="J196" s="29">
        <v>0</v>
      </c>
      <c r="K196" s="29">
        <v>0</v>
      </c>
      <c r="L196" s="129"/>
      <c r="M196" s="24"/>
    </row>
    <row r="197" spans="1:13" ht="36.75" customHeight="1" x14ac:dyDescent="0.2">
      <c r="A197" s="159"/>
      <c r="B197" s="93"/>
      <c r="C197" s="25"/>
      <c r="D197" s="18" t="s">
        <v>26</v>
      </c>
      <c r="E197" s="29">
        <v>0</v>
      </c>
      <c r="F197" s="94">
        <f t="shared" si="50"/>
        <v>0</v>
      </c>
      <c r="G197" s="94">
        <v>0</v>
      </c>
      <c r="H197" s="29">
        <v>0</v>
      </c>
      <c r="I197" s="29">
        <v>0</v>
      </c>
      <c r="J197" s="29">
        <v>0</v>
      </c>
      <c r="K197" s="29">
        <v>0</v>
      </c>
      <c r="L197" s="129"/>
      <c r="M197" s="24"/>
    </row>
    <row r="198" spans="1:13" ht="15" customHeight="1" x14ac:dyDescent="0.2">
      <c r="A198" s="153" t="s">
        <v>139</v>
      </c>
      <c r="B198" s="88" t="s">
        <v>191</v>
      </c>
      <c r="C198" s="23" t="s">
        <v>89</v>
      </c>
      <c r="D198" s="18" t="s">
        <v>2</v>
      </c>
      <c r="E198" s="29">
        <f>SUM(E199:E202)</f>
        <v>0</v>
      </c>
      <c r="F198" s="94">
        <f>SUM(F199:F202)</f>
        <v>0</v>
      </c>
      <c r="G198" s="94">
        <f t="shared" ref="G198:K198" si="55">SUM(G199:G202)</f>
        <v>0</v>
      </c>
      <c r="H198" s="29">
        <f t="shared" si="55"/>
        <v>0</v>
      </c>
      <c r="I198" s="29">
        <f t="shared" si="55"/>
        <v>0</v>
      </c>
      <c r="J198" s="29">
        <f t="shared" si="55"/>
        <v>0</v>
      </c>
      <c r="K198" s="29">
        <f t="shared" si="55"/>
        <v>0</v>
      </c>
      <c r="L198" s="129"/>
      <c r="M198" s="24"/>
    </row>
    <row r="199" spans="1:13" ht="54" customHeight="1" x14ac:dyDescent="0.2">
      <c r="A199" s="156"/>
      <c r="B199" s="92"/>
      <c r="C199" s="33"/>
      <c r="D199" s="18" t="s">
        <v>1</v>
      </c>
      <c r="E199" s="29">
        <v>0</v>
      </c>
      <c r="F199" s="94">
        <f t="shared" ref="F199:F202" si="56">SUM(G199:K199)</f>
        <v>0</v>
      </c>
      <c r="G199" s="94">
        <v>0</v>
      </c>
      <c r="H199" s="29">
        <v>0</v>
      </c>
      <c r="I199" s="29">
        <v>0</v>
      </c>
      <c r="J199" s="29">
        <v>0</v>
      </c>
      <c r="K199" s="29">
        <v>0</v>
      </c>
      <c r="L199" s="129"/>
      <c r="M199" s="24"/>
    </row>
    <row r="200" spans="1:13" ht="34.5" customHeight="1" x14ac:dyDescent="0.2">
      <c r="A200" s="156"/>
      <c r="B200" s="92"/>
      <c r="C200" s="33"/>
      <c r="D200" s="18" t="s">
        <v>7</v>
      </c>
      <c r="E200" s="29">
        <v>0</v>
      </c>
      <c r="F200" s="94">
        <v>0</v>
      </c>
      <c r="G200" s="94">
        <v>0</v>
      </c>
      <c r="H200" s="29">
        <v>0</v>
      </c>
      <c r="I200" s="29">
        <v>0</v>
      </c>
      <c r="J200" s="29">
        <v>0</v>
      </c>
      <c r="K200" s="29">
        <v>0</v>
      </c>
      <c r="L200" s="129"/>
      <c r="M200" s="24"/>
    </row>
    <row r="201" spans="1:13" ht="51.75" customHeight="1" x14ac:dyDescent="0.2">
      <c r="A201" s="156"/>
      <c r="B201" s="92"/>
      <c r="C201" s="33"/>
      <c r="D201" s="18" t="s">
        <v>16</v>
      </c>
      <c r="E201" s="29">
        <v>0</v>
      </c>
      <c r="F201" s="94">
        <v>0</v>
      </c>
      <c r="G201" s="94">
        <v>0</v>
      </c>
      <c r="H201" s="29">
        <v>0</v>
      </c>
      <c r="I201" s="29">
        <v>0</v>
      </c>
      <c r="J201" s="29">
        <v>0</v>
      </c>
      <c r="K201" s="29">
        <v>0</v>
      </c>
      <c r="L201" s="129"/>
      <c r="M201" s="24"/>
    </row>
    <row r="202" spans="1:13" ht="40.5" customHeight="1" x14ac:dyDescent="0.2">
      <c r="A202" s="159"/>
      <c r="B202" s="93"/>
      <c r="C202" s="25"/>
      <c r="D202" s="18" t="s">
        <v>26</v>
      </c>
      <c r="E202" s="29">
        <v>0</v>
      </c>
      <c r="F202" s="94">
        <f t="shared" si="56"/>
        <v>0</v>
      </c>
      <c r="G202" s="94">
        <v>0</v>
      </c>
      <c r="H202" s="29">
        <v>0</v>
      </c>
      <c r="I202" s="29">
        <v>0</v>
      </c>
      <c r="J202" s="29">
        <v>0</v>
      </c>
      <c r="K202" s="29">
        <v>0</v>
      </c>
      <c r="L202" s="129"/>
      <c r="M202" s="24"/>
    </row>
    <row r="203" spans="1:13" ht="15" customHeight="1" x14ac:dyDescent="0.2">
      <c r="A203" s="153" t="s">
        <v>438</v>
      </c>
      <c r="B203" s="88" t="s">
        <v>192</v>
      </c>
      <c r="C203" s="23" t="s">
        <v>89</v>
      </c>
      <c r="D203" s="18" t="s">
        <v>2</v>
      </c>
      <c r="E203" s="29">
        <f>SUM(E204:E207)</f>
        <v>0</v>
      </c>
      <c r="F203" s="94">
        <f t="shared" ref="F203:K203" si="57">SUM(F204:F207)</f>
        <v>27777.78</v>
      </c>
      <c r="G203" s="94">
        <f t="shared" si="57"/>
        <v>0</v>
      </c>
      <c r="H203" s="29">
        <f t="shared" si="57"/>
        <v>27777.78</v>
      </c>
      <c r="I203" s="29">
        <f t="shared" si="57"/>
        <v>0</v>
      </c>
      <c r="J203" s="29">
        <f t="shared" si="57"/>
        <v>0</v>
      </c>
      <c r="K203" s="29">
        <f t="shared" si="57"/>
        <v>0</v>
      </c>
      <c r="L203" s="129"/>
      <c r="M203" s="24"/>
    </row>
    <row r="204" spans="1:13" ht="54" customHeight="1" x14ac:dyDescent="0.2">
      <c r="A204" s="156"/>
      <c r="B204" s="92"/>
      <c r="C204" s="33"/>
      <c r="D204" s="18" t="s">
        <v>1</v>
      </c>
      <c r="E204" s="29">
        <v>0</v>
      </c>
      <c r="F204" s="94">
        <f t="shared" ref="F204:F212" si="58">SUM(G204:K204)</f>
        <v>0</v>
      </c>
      <c r="G204" s="94">
        <v>0</v>
      </c>
      <c r="H204" s="29">
        <v>0</v>
      </c>
      <c r="I204" s="29">
        <v>0</v>
      </c>
      <c r="J204" s="29">
        <v>0</v>
      </c>
      <c r="K204" s="29">
        <v>0</v>
      </c>
      <c r="L204" s="129"/>
      <c r="M204" s="24"/>
    </row>
    <row r="205" spans="1:13" ht="34.5" customHeight="1" x14ac:dyDescent="0.2">
      <c r="A205" s="156"/>
      <c r="B205" s="92"/>
      <c r="C205" s="33"/>
      <c r="D205" s="18" t="s">
        <v>7</v>
      </c>
      <c r="E205" s="29">
        <v>0</v>
      </c>
      <c r="F205" s="94">
        <f t="shared" si="58"/>
        <v>27500</v>
      </c>
      <c r="G205" s="94">
        <v>0</v>
      </c>
      <c r="H205" s="29">
        <v>27500</v>
      </c>
      <c r="I205" s="29">
        <v>0</v>
      </c>
      <c r="J205" s="29">
        <v>0</v>
      </c>
      <c r="K205" s="29">
        <v>0</v>
      </c>
      <c r="L205" s="129"/>
      <c r="M205" s="24"/>
    </row>
    <row r="206" spans="1:13" ht="51.75" customHeight="1" x14ac:dyDescent="0.2">
      <c r="A206" s="156"/>
      <c r="B206" s="92"/>
      <c r="C206" s="33"/>
      <c r="D206" s="18" t="s">
        <v>16</v>
      </c>
      <c r="E206" s="29">
        <v>0</v>
      </c>
      <c r="F206" s="94">
        <f t="shared" si="58"/>
        <v>277.77999999999997</v>
      </c>
      <c r="G206" s="94">
        <v>0</v>
      </c>
      <c r="H206" s="29">
        <v>277.77999999999997</v>
      </c>
      <c r="I206" s="29">
        <v>0</v>
      </c>
      <c r="J206" s="29">
        <v>0</v>
      </c>
      <c r="K206" s="29">
        <v>0</v>
      </c>
      <c r="L206" s="129"/>
      <c r="M206" s="24"/>
    </row>
    <row r="207" spans="1:13" ht="40.5" customHeight="1" x14ac:dyDescent="0.2">
      <c r="A207" s="159"/>
      <c r="B207" s="93"/>
      <c r="C207" s="25"/>
      <c r="D207" s="18" t="s">
        <v>26</v>
      </c>
      <c r="E207" s="29">
        <v>0</v>
      </c>
      <c r="F207" s="94">
        <f t="shared" si="58"/>
        <v>0</v>
      </c>
      <c r="G207" s="94">
        <v>0</v>
      </c>
      <c r="H207" s="29">
        <v>0</v>
      </c>
      <c r="I207" s="29">
        <v>0</v>
      </c>
      <c r="J207" s="29">
        <v>0</v>
      </c>
      <c r="K207" s="29">
        <v>0</v>
      </c>
      <c r="L207" s="129"/>
      <c r="M207" s="24"/>
    </row>
    <row r="208" spans="1:13" ht="15" customHeight="1" x14ac:dyDescent="0.2">
      <c r="A208" s="153" t="s">
        <v>143</v>
      </c>
      <c r="B208" s="88" t="s">
        <v>193</v>
      </c>
      <c r="C208" s="23"/>
      <c r="D208" s="18" t="s">
        <v>2</v>
      </c>
      <c r="E208" s="29">
        <f>SUM(E209:E212)</f>
        <v>0</v>
      </c>
      <c r="F208" s="94">
        <f t="shared" si="58"/>
        <v>16407.02</v>
      </c>
      <c r="G208" s="94">
        <f t="shared" ref="G208:K208" si="59">SUM(G209:G212)</f>
        <v>16407.02</v>
      </c>
      <c r="H208" s="29">
        <f t="shared" si="59"/>
        <v>0</v>
      </c>
      <c r="I208" s="29">
        <f t="shared" si="59"/>
        <v>0</v>
      </c>
      <c r="J208" s="29">
        <f t="shared" si="59"/>
        <v>0</v>
      </c>
      <c r="K208" s="29">
        <f t="shared" si="59"/>
        <v>0</v>
      </c>
      <c r="L208" s="129"/>
      <c r="M208" s="24"/>
    </row>
    <row r="209" spans="1:13" ht="45" x14ac:dyDescent="0.2">
      <c r="A209" s="156"/>
      <c r="B209" s="92"/>
      <c r="C209" s="33"/>
      <c r="D209" s="18" t="s">
        <v>1</v>
      </c>
      <c r="E209" s="29">
        <v>0</v>
      </c>
      <c r="F209" s="94">
        <f t="shared" si="58"/>
        <v>0</v>
      </c>
      <c r="G209" s="149">
        <v>0</v>
      </c>
      <c r="H209" s="95">
        <v>0</v>
      </c>
      <c r="I209" s="95">
        <v>0</v>
      </c>
      <c r="J209" s="95">
        <v>0</v>
      </c>
      <c r="K209" s="95">
        <v>0</v>
      </c>
      <c r="L209" s="129"/>
      <c r="M209" s="24"/>
    </row>
    <row r="210" spans="1:13" ht="45" x14ac:dyDescent="0.2">
      <c r="A210" s="156"/>
      <c r="B210" s="92"/>
      <c r="C210" s="33"/>
      <c r="D210" s="18" t="s">
        <v>7</v>
      </c>
      <c r="E210" s="29">
        <v>0</v>
      </c>
      <c r="F210" s="94">
        <f t="shared" si="58"/>
        <v>16242.94</v>
      </c>
      <c r="G210" s="149">
        <v>16242.94</v>
      </c>
      <c r="H210" s="95">
        <v>0</v>
      </c>
      <c r="I210" s="95">
        <v>0</v>
      </c>
      <c r="J210" s="95">
        <v>0</v>
      </c>
      <c r="K210" s="95">
        <v>0</v>
      </c>
      <c r="L210" s="129"/>
      <c r="M210" s="24"/>
    </row>
    <row r="211" spans="1:13" ht="45" x14ac:dyDescent="0.2">
      <c r="A211" s="156"/>
      <c r="B211" s="92"/>
      <c r="C211" s="33"/>
      <c r="D211" s="18" t="s">
        <v>16</v>
      </c>
      <c r="E211" s="29">
        <v>0</v>
      </c>
      <c r="F211" s="94">
        <f t="shared" si="58"/>
        <v>164.08</v>
      </c>
      <c r="G211" s="149">
        <v>164.08</v>
      </c>
      <c r="H211" s="95">
        <v>0</v>
      </c>
      <c r="I211" s="95">
        <v>0</v>
      </c>
      <c r="J211" s="95">
        <v>0</v>
      </c>
      <c r="K211" s="95">
        <v>0</v>
      </c>
      <c r="L211" s="129"/>
      <c r="M211" s="24"/>
    </row>
    <row r="212" spans="1:13" ht="30" x14ac:dyDescent="0.2">
      <c r="A212" s="159"/>
      <c r="B212" s="93"/>
      <c r="C212" s="25"/>
      <c r="D212" s="18" t="s">
        <v>26</v>
      </c>
      <c r="E212" s="29">
        <v>0</v>
      </c>
      <c r="F212" s="94">
        <f t="shared" si="58"/>
        <v>0</v>
      </c>
      <c r="G212" s="149">
        <v>0</v>
      </c>
      <c r="H212" s="95">
        <v>0</v>
      </c>
      <c r="I212" s="95">
        <v>0</v>
      </c>
      <c r="J212" s="95">
        <v>0</v>
      </c>
      <c r="K212" s="95">
        <v>0</v>
      </c>
      <c r="L212" s="129"/>
      <c r="M212" s="24"/>
    </row>
    <row r="213" spans="1:13" ht="15" customHeight="1" x14ac:dyDescent="0.2">
      <c r="A213" s="153" t="s">
        <v>184</v>
      </c>
      <c r="B213" s="88" t="s">
        <v>194</v>
      </c>
      <c r="C213" s="23" t="s">
        <v>89</v>
      </c>
      <c r="D213" s="18" t="s">
        <v>2</v>
      </c>
      <c r="E213" s="29">
        <f>SUM(E214:E217)</f>
        <v>0</v>
      </c>
      <c r="F213" s="94">
        <f>SUM(F214:F217)</f>
        <v>0</v>
      </c>
      <c r="G213" s="94">
        <f t="shared" ref="G213:K213" si="60">SUM(G214:G217)</f>
        <v>0</v>
      </c>
      <c r="H213" s="29">
        <f t="shared" si="60"/>
        <v>0</v>
      </c>
      <c r="I213" s="29">
        <f t="shared" si="60"/>
        <v>0</v>
      </c>
      <c r="J213" s="29">
        <f t="shared" si="60"/>
        <v>0</v>
      </c>
      <c r="K213" s="29">
        <f t="shared" si="60"/>
        <v>0</v>
      </c>
      <c r="L213" s="129"/>
      <c r="M213" s="24"/>
    </row>
    <row r="214" spans="1:13" ht="54" customHeight="1" x14ac:dyDescent="0.2">
      <c r="A214" s="156"/>
      <c r="B214" s="92"/>
      <c r="C214" s="33"/>
      <c r="D214" s="18" t="s">
        <v>1</v>
      </c>
      <c r="E214" s="29">
        <v>0</v>
      </c>
      <c r="F214" s="94">
        <f t="shared" ref="F214" si="61">SUM(G214:K214)</f>
        <v>0</v>
      </c>
      <c r="G214" s="94">
        <v>0</v>
      </c>
      <c r="H214" s="29">
        <v>0</v>
      </c>
      <c r="I214" s="29">
        <v>0</v>
      </c>
      <c r="J214" s="29">
        <v>0</v>
      </c>
      <c r="K214" s="29">
        <v>0</v>
      </c>
      <c r="L214" s="129"/>
      <c r="M214" s="24"/>
    </row>
    <row r="215" spans="1:13" ht="45" customHeight="1" x14ac:dyDescent="0.2">
      <c r="A215" s="156"/>
      <c r="B215" s="92"/>
      <c r="C215" s="33"/>
      <c r="D215" s="18" t="s">
        <v>7</v>
      </c>
      <c r="E215" s="29">
        <v>0</v>
      </c>
      <c r="F215" s="94">
        <v>0</v>
      </c>
      <c r="G215" s="94">
        <v>0</v>
      </c>
      <c r="H215" s="29">
        <v>0</v>
      </c>
      <c r="I215" s="29">
        <v>0</v>
      </c>
      <c r="J215" s="29">
        <v>0</v>
      </c>
      <c r="K215" s="29">
        <v>0</v>
      </c>
      <c r="L215" s="129"/>
      <c r="M215" s="24"/>
    </row>
    <row r="216" spans="1:13" ht="54" customHeight="1" x14ac:dyDescent="0.2">
      <c r="A216" s="156"/>
      <c r="B216" s="92"/>
      <c r="C216" s="33"/>
      <c r="D216" s="18" t="s">
        <v>16</v>
      </c>
      <c r="E216" s="29">
        <v>0</v>
      </c>
      <c r="F216" s="94">
        <v>0</v>
      </c>
      <c r="G216" s="94">
        <v>0</v>
      </c>
      <c r="H216" s="29">
        <v>0</v>
      </c>
      <c r="I216" s="29">
        <v>0</v>
      </c>
      <c r="J216" s="29">
        <v>0</v>
      </c>
      <c r="K216" s="29">
        <v>0</v>
      </c>
      <c r="L216" s="129"/>
      <c r="M216" s="24"/>
    </row>
    <row r="217" spans="1:13" ht="34.5" customHeight="1" x14ac:dyDescent="0.2">
      <c r="A217" s="159"/>
      <c r="B217" s="93"/>
      <c r="C217" s="25"/>
      <c r="D217" s="18" t="s">
        <v>26</v>
      </c>
      <c r="E217" s="29">
        <v>0</v>
      </c>
      <c r="F217" s="94">
        <f t="shared" ref="F217" si="62">SUM(G217:K217)</f>
        <v>0</v>
      </c>
      <c r="G217" s="94">
        <v>0</v>
      </c>
      <c r="H217" s="29">
        <v>0</v>
      </c>
      <c r="I217" s="29">
        <v>0</v>
      </c>
      <c r="J217" s="29">
        <v>0</v>
      </c>
      <c r="K217" s="29">
        <v>0</v>
      </c>
      <c r="L217" s="129"/>
      <c r="M217" s="24"/>
    </row>
    <row r="218" spans="1:13" ht="15" customHeight="1" x14ac:dyDescent="0.2">
      <c r="A218" s="153" t="s">
        <v>211</v>
      </c>
      <c r="B218" s="88" t="s">
        <v>213</v>
      </c>
      <c r="C218" s="23" t="s">
        <v>89</v>
      </c>
      <c r="D218" s="18" t="s">
        <v>2</v>
      </c>
      <c r="E218" s="29">
        <f>SUM(E219:E222)</f>
        <v>0</v>
      </c>
      <c r="F218" s="94">
        <f>SUM(F219:F222)</f>
        <v>25820.760000000002</v>
      </c>
      <c r="G218" s="94">
        <f t="shared" ref="G218:K218" si="63">SUM(G219:G222)</f>
        <v>5820.76</v>
      </c>
      <c r="H218" s="29">
        <f t="shared" si="63"/>
        <v>20000</v>
      </c>
      <c r="I218" s="29">
        <f t="shared" si="63"/>
        <v>0</v>
      </c>
      <c r="J218" s="29">
        <f t="shared" si="63"/>
        <v>0</v>
      </c>
      <c r="K218" s="29">
        <f t="shared" si="63"/>
        <v>0</v>
      </c>
      <c r="L218" s="129"/>
      <c r="M218" s="24"/>
    </row>
    <row r="219" spans="1:13" ht="54" customHeight="1" x14ac:dyDescent="0.2">
      <c r="A219" s="156"/>
      <c r="B219" s="92"/>
      <c r="C219" s="33"/>
      <c r="D219" s="18" t="s">
        <v>1</v>
      </c>
      <c r="E219" s="29">
        <v>0</v>
      </c>
      <c r="F219" s="94">
        <f t="shared" ref="F219:F222" si="64">SUM(G219:K219)</f>
        <v>0</v>
      </c>
      <c r="G219" s="94">
        <v>0</v>
      </c>
      <c r="H219" s="29">
        <v>0</v>
      </c>
      <c r="I219" s="29">
        <v>0</v>
      </c>
      <c r="J219" s="29">
        <v>0</v>
      </c>
      <c r="K219" s="29">
        <v>0</v>
      </c>
      <c r="L219" s="129"/>
      <c r="M219" s="24"/>
    </row>
    <row r="220" spans="1:13" ht="45" customHeight="1" x14ac:dyDescent="0.2">
      <c r="A220" s="156"/>
      <c r="B220" s="92"/>
      <c r="C220" s="33"/>
      <c r="D220" s="18" t="s">
        <v>7</v>
      </c>
      <c r="E220" s="29">
        <v>0</v>
      </c>
      <c r="F220" s="94">
        <f t="shared" si="64"/>
        <v>9702</v>
      </c>
      <c r="G220" s="94">
        <v>3702</v>
      </c>
      <c r="H220" s="29">
        <v>6000</v>
      </c>
      <c r="I220" s="29">
        <v>0</v>
      </c>
      <c r="J220" s="29">
        <v>0</v>
      </c>
      <c r="K220" s="29">
        <v>0</v>
      </c>
      <c r="L220" s="129"/>
      <c r="M220" s="24"/>
    </row>
    <row r="221" spans="1:13" ht="54" customHeight="1" x14ac:dyDescent="0.2">
      <c r="A221" s="156"/>
      <c r="B221" s="92"/>
      <c r="C221" s="33"/>
      <c r="D221" s="18" t="s">
        <v>16</v>
      </c>
      <c r="E221" s="29">
        <v>0</v>
      </c>
      <c r="F221" s="94">
        <f t="shared" si="64"/>
        <v>16118.76</v>
      </c>
      <c r="G221" s="94">
        <v>2118.7600000000002</v>
      </c>
      <c r="H221" s="29">
        <v>14000</v>
      </c>
      <c r="I221" s="29">
        <v>0</v>
      </c>
      <c r="J221" s="29">
        <v>0</v>
      </c>
      <c r="K221" s="29">
        <v>0</v>
      </c>
      <c r="L221" s="129"/>
      <c r="M221" s="24"/>
    </row>
    <row r="222" spans="1:13" ht="34.5" customHeight="1" x14ac:dyDescent="0.2">
      <c r="A222" s="159"/>
      <c r="B222" s="93"/>
      <c r="C222" s="25"/>
      <c r="D222" s="18" t="s">
        <v>26</v>
      </c>
      <c r="E222" s="29">
        <v>0</v>
      </c>
      <c r="F222" s="94">
        <f t="shared" si="64"/>
        <v>0</v>
      </c>
      <c r="G222" s="94">
        <v>0</v>
      </c>
      <c r="H222" s="29">
        <v>0</v>
      </c>
      <c r="I222" s="29">
        <v>0</v>
      </c>
      <c r="J222" s="29">
        <v>0</v>
      </c>
      <c r="K222" s="29">
        <v>0</v>
      </c>
      <c r="L222" s="129"/>
      <c r="M222" s="24"/>
    </row>
    <row r="223" spans="1:13" ht="15" customHeight="1" x14ac:dyDescent="0.2">
      <c r="A223" s="153" t="s">
        <v>493</v>
      </c>
      <c r="B223" s="88" t="s">
        <v>369</v>
      </c>
      <c r="C223" s="23" t="s">
        <v>89</v>
      </c>
      <c r="D223" s="18" t="s">
        <v>2</v>
      </c>
      <c r="E223" s="29">
        <f>SUM(E224:E227)</f>
        <v>0</v>
      </c>
      <c r="F223" s="94">
        <f>SUM(F224:F227)</f>
        <v>40394</v>
      </c>
      <c r="G223" s="94">
        <f t="shared" ref="G223:K223" si="65">SUM(G224:G227)</f>
        <v>0</v>
      </c>
      <c r="H223" s="29">
        <f t="shared" si="65"/>
        <v>0</v>
      </c>
      <c r="I223" s="29">
        <f t="shared" si="65"/>
        <v>40394</v>
      </c>
      <c r="J223" s="29">
        <f t="shared" si="65"/>
        <v>0</v>
      </c>
      <c r="K223" s="29">
        <f t="shared" si="65"/>
        <v>0</v>
      </c>
      <c r="L223" s="129"/>
      <c r="M223" s="24"/>
    </row>
    <row r="224" spans="1:13" ht="54" customHeight="1" x14ac:dyDescent="0.2">
      <c r="A224" s="156"/>
      <c r="B224" s="92"/>
      <c r="C224" s="33"/>
      <c r="D224" s="18" t="s">
        <v>1</v>
      </c>
      <c r="E224" s="29">
        <v>0</v>
      </c>
      <c r="F224" s="94">
        <f t="shared" ref="F224:F227" si="66">SUM(G224:K224)</f>
        <v>0</v>
      </c>
      <c r="G224" s="94">
        <v>0</v>
      </c>
      <c r="H224" s="29">
        <v>0</v>
      </c>
      <c r="I224" s="29">
        <v>0</v>
      </c>
      <c r="J224" s="29">
        <v>0</v>
      </c>
      <c r="K224" s="29">
        <v>0</v>
      </c>
      <c r="L224" s="129"/>
      <c r="M224" s="24"/>
    </row>
    <row r="225" spans="1:16" ht="45" customHeight="1" x14ac:dyDescent="0.2">
      <c r="A225" s="156"/>
      <c r="B225" s="92"/>
      <c r="C225" s="33"/>
      <c r="D225" s="18" t="s">
        <v>7</v>
      </c>
      <c r="E225" s="29">
        <v>0</v>
      </c>
      <c r="F225" s="94">
        <f t="shared" si="66"/>
        <v>39990.050000000003</v>
      </c>
      <c r="G225" s="94">
        <v>0</v>
      </c>
      <c r="H225" s="29">
        <v>0</v>
      </c>
      <c r="I225" s="29">
        <v>39990.050000000003</v>
      </c>
      <c r="J225" s="29">
        <v>0</v>
      </c>
      <c r="K225" s="29">
        <v>0</v>
      </c>
      <c r="L225" s="129"/>
      <c r="M225" s="24"/>
    </row>
    <row r="226" spans="1:16" ht="54" customHeight="1" x14ac:dyDescent="0.2">
      <c r="A226" s="156"/>
      <c r="B226" s="92"/>
      <c r="C226" s="33"/>
      <c r="D226" s="18" t="s">
        <v>16</v>
      </c>
      <c r="E226" s="29">
        <v>0</v>
      </c>
      <c r="F226" s="94">
        <f t="shared" si="66"/>
        <v>403.95</v>
      </c>
      <c r="G226" s="94">
        <v>0</v>
      </c>
      <c r="H226" s="29">
        <v>0</v>
      </c>
      <c r="I226" s="29">
        <v>403.95</v>
      </c>
      <c r="J226" s="29">
        <v>0</v>
      </c>
      <c r="K226" s="29">
        <v>0</v>
      </c>
      <c r="L226" s="129"/>
      <c r="M226" s="24"/>
    </row>
    <row r="227" spans="1:16" ht="34.5" customHeight="1" x14ac:dyDescent="0.2">
      <c r="A227" s="159"/>
      <c r="B227" s="93"/>
      <c r="C227" s="25"/>
      <c r="D227" s="18" t="s">
        <v>26</v>
      </c>
      <c r="E227" s="29">
        <v>0</v>
      </c>
      <c r="F227" s="94">
        <f t="shared" si="66"/>
        <v>0</v>
      </c>
      <c r="G227" s="94">
        <v>0</v>
      </c>
      <c r="H227" s="29">
        <v>0</v>
      </c>
      <c r="I227" s="29">
        <v>0</v>
      </c>
      <c r="J227" s="29">
        <v>0</v>
      </c>
      <c r="K227" s="29">
        <v>0</v>
      </c>
      <c r="L227" s="129"/>
      <c r="M227" s="24"/>
    </row>
    <row r="228" spans="1:16" ht="15" customHeight="1" x14ac:dyDescent="0.2">
      <c r="A228" s="153" t="s">
        <v>494</v>
      </c>
      <c r="B228" s="88" t="s">
        <v>204</v>
      </c>
      <c r="C228" s="23" t="s">
        <v>89</v>
      </c>
      <c r="D228" s="18" t="s">
        <v>2</v>
      </c>
      <c r="E228" s="29">
        <f>SUM(E229:E232)</f>
        <v>0</v>
      </c>
      <c r="F228" s="94">
        <f>SUM(F229:F232)</f>
        <v>0</v>
      </c>
      <c r="G228" s="94">
        <f t="shared" ref="G228:K228" si="67">SUM(G229:G232)</f>
        <v>0</v>
      </c>
      <c r="H228" s="29">
        <f t="shared" si="67"/>
        <v>0</v>
      </c>
      <c r="I228" s="29">
        <f t="shared" si="67"/>
        <v>0</v>
      </c>
      <c r="J228" s="29">
        <f t="shared" si="67"/>
        <v>0</v>
      </c>
      <c r="K228" s="29">
        <f t="shared" si="67"/>
        <v>0</v>
      </c>
      <c r="L228" s="129"/>
      <c r="M228" s="24"/>
    </row>
    <row r="229" spans="1:16" ht="54" customHeight="1" x14ac:dyDescent="0.2">
      <c r="A229" s="156"/>
      <c r="B229" s="92"/>
      <c r="C229" s="33"/>
      <c r="D229" s="18" t="s">
        <v>1</v>
      </c>
      <c r="E229" s="29">
        <v>0</v>
      </c>
      <c r="F229" s="94">
        <f t="shared" ref="F229" si="68">SUM(G229:K229)</f>
        <v>0</v>
      </c>
      <c r="G229" s="94">
        <v>0</v>
      </c>
      <c r="H229" s="29">
        <v>0</v>
      </c>
      <c r="I229" s="29">
        <v>0</v>
      </c>
      <c r="J229" s="29">
        <v>0</v>
      </c>
      <c r="K229" s="29">
        <v>0</v>
      </c>
      <c r="L229" s="129"/>
      <c r="M229" s="24"/>
    </row>
    <row r="230" spans="1:16" ht="45" customHeight="1" x14ac:dyDescent="0.2">
      <c r="A230" s="156"/>
      <c r="B230" s="92"/>
      <c r="C230" s="33"/>
      <c r="D230" s="18" t="s">
        <v>7</v>
      </c>
      <c r="E230" s="29">
        <v>0</v>
      </c>
      <c r="F230" s="94">
        <v>0</v>
      </c>
      <c r="G230" s="94">
        <v>0</v>
      </c>
      <c r="H230" s="29">
        <v>0</v>
      </c>
      <c r="I230" s="29">
        <v>0</v>
      </c>
      <c r="J230" s="29">
        <v>0</v>
      </c>
      <c r="K230" s="29">
        <v>0</v>
      </c>
      <c r="L230" s="129"/>
      <c r="M230" s="24"/>
    </row>
    <row r="231" spans="1:16" ht="54" customHeight="1" x14ac:dyDescent="0.2">
      <c r="A231" s="156"/>
      <c r="B231" s="92"/>
      <c r="C231" s="33"/>
      <c r="D231" s="18" t="s">
        <v>16</v>
      </c>
      <c r="E231" s="29">
        <v>0</v>
      </c>
      <c r="F231" s="94">
        <v>0</v>
      </c>
      <c r="G231" s="94">
        <v>0</v>
      </c>
      <c r="H231" s="29">
        <v>0</v>
      </c>
      <c r="I231" s="29">
        <v>0</v>
      </c>
      <c r="J231" s="29">
        <v>0</v>
      </c>
      <c r="K231" s="29">
        <v>0</v>
      </c>
      <c r="L231" s="129"/>
      <c r="M231" s="24"/>
    </row>
    <row r="232" spans="1:16" ht="34.5" customHeight="1" x14ac:dyDescent="0.2">
      <c r="A232" s="159"/>
      <c r="B232" s="93"/>
      <c r="C232" s="25"/>
      <c r="D232" s="18" t="s">
        <v>26</v>
      </c>
      <c r="E232" s="29">
        <v>0</v>
      </c>
      <c r="F232" s="94">
        <f t="shared" ref="F232" si="69">SUM(G232:K232)</f>
        <v>0</v>
      </c>
      <c r="G232" s="94">
        <v>0</v>
      </c>
      <c r="H232" s="29">
        <v>0</v>
      </c>
      <c r="I232" s="29">
        <v>0</v>
      </c>
      <c r="J232" s="29">
        <v>0</v>
      </c>
      <c r="K232" s="29">
        <v>0</v>
      </c>
      <c r="L232" s="129"/>
      <c r="M232" s="24"/>
    </row>
    <row r="233" spans="1:16" ht="15" customHeight="1" x14ac:dyDescent="0.2">
      <c r="A233" s="162"/>
      <c r="B233" s="163" t="s">
        <v>97</v>
      </c>
      <c r="C233" s="164"/>
      <c r="D233" s="85" t="s">
        <v>2</v>
      </c>
      <c r="E233" s="141">
        <v>0</v>
      </c>
      <c r="F233" s="141">
        <f>F13+F158</f>
        <v>1587865.3459999999</v>
      </c>
      <c r="G233" s="141">
        <f>SUM(G234:G237)</f>
        <v>220759.53600000002</v>
      </c>
      <c r="H233" s="141">
        <f t="shared" ref="H233:K233" si="70">SUM(H234:H237)</f>
        <v>377571.32000000007</v>
      </c>
      <c r="I233" s="141">
        <f t="shared" si="70"/>
        <v>544841.58000000007</v>
      </c>
      <c r="J233" s="141">
        <f t="shared" si="70"/>
        <v>332692.90999999997</v>
      </c>
      <c r="K233" s="141">
        <f t="shared" si="70"/>
        <v>112000</v>
      </c>
      <c r="L233" s="165"/>
      <c r="M233" s="166"/>
    </row>
    <row r="234" spans="1:16" ht="45" x14ac:dyDescent="0.2">
      <c r="A234" s="167"/>
      <c r="B234" s="168"/>
      <c r="C234" s="169"/>
      <c r="D234" s="85" t="s">
        <v>1</v>
      </c>
      <c r="E234" s="141">
        <v>0</v>
      </c>
      <c r="F234" s="141">
        <f>F14+F159</f>
        <v>203840.53</v>
      </c>
      <c r="G234" s="141">
        <f t="shared" ref="G234:K237" si="71">G14+G159</f>
        <v>60558.01</v>
      </c>
      <c r="H234" s="141">
        <f t="shared" si="71"/>
        <v>0</v>
      </c>
      <c r="I234" s="141">
        <f t="shared" si="71"/>
        <v>0</v>
      </c>
      <c r="J234" s="141">
        <f t="shared" si="71"/>
        <v>143282.51999999999</v>
      </c>
      <c r="K234" s="141">
        <f t="shared" si="71"/>
        <v>0</v>
      </c>
      <c r="L234" s="170"/>
      <c r="M234" s="171"/>
      <c r="P234" s="151"/>
    </row>
    <row r="235" spans="1:16" ht="60" x14ac:dyDescent="0.2">
      <c r="A235" s="167"/>
      <c r="B235" s="168"/>
      <c r="C235" s="169"/>
      <c r="D235" s="85" t="s">
        <v>7</v>
      </c>
      <c r="E235" s="141">
        <v>0</v>
      </c>
      <c r="F235" s="141">
        <f>F15+F160</f>
        <v>582535.14</v>
      </c>
      <c r="G235" s="141">
        <f t="shared" si="71"/>
        <v>84701.66</v>
      </c>
      <c r="H235" s="141">
        <f t="shared" si="71"/>
        <v>136138.52000000002</v>
      </c>
      <c r="I235" s="141">
        <f t="shared" si="71"/>
        <v>296599.44</v>
      </c>
      <c r="J235" s="141">
        <f t="shared" si="71"/>
        <v>65095.519999999997</v>
      </c>
      <c r="K235" s="141">
        <f t="shared" si="71"/>
        <v>0</v>
      </c>
      <c r="L235" s="172"/>
      <c r="M235" s="173"/>
      <c r="N235" s="151"/>
      <c r="P235" s="103"/>
    </row>
    <row r="236" spans="1:16" ht="60" x14ac:dyDescent="0.2">
      <c r="A236" s="167"/>
      <c r="B236" s="168"/>
      <c r="C236" s="169"/>
      <c r="D236" s="85" t="s">
        <v>16</v>
      </c>
      <c r="E236" s="141">
        <v>0</v>
      </c>
      <c r="F236" s="141">
        <f>F16+F161</f>
        <v>801489.67599999998</v>
      </c>
      <c r="G236" s="141">
        <f t="shared" si="71"/>
        <v>75499.865999999995</v>
      </c>
      <c r="H236" s="141">
        <f t="shared" si="71"/>
        <v>241432.80000000002</v>
      </c>
      <c r="I236" s="141">
        <f t="shared" si="71"/>
        <v>248242.14</v>
      </c>
      <c r="J236" s="141">
        <f t="shared" si="71"/>
        <v>124314.87</v>
      </c>
      <c r="K236" s="141">
        <f t="shared" si="71"/>
        <v>112000</v>
      </c>
      <c r="L236" s="174"/>
      <c r="M236" s="140"/>
    </row>
    <row r="237" spans="1:16" ht="15" x14ac:dyDescent="0.2">
      <c r="A237" s="175"/>
      <c r="B237" s="176"/>
      <c r="C237" s="177"/>
      <c r="D237" s="85" t="s">
        <v>30</v>
      </c>
      <c r="E237" s="141">
        <v>0</v>
      </c>
      <c r="F237" s="141">
        <f>F17+F162</f>
        <v>0</v>
      </c>
      <c r="G237" s="141">
        <f t="shared" si="71"/>
        <v>0</v>
      </c>
      <c r="H237" s="141">
        <f t="shared" si="71"/>
        <v>0</v>
      </c>
      <c r="I237" s="141">
        <f t="shared" si="71"/>
        <v>0</v>
      </c>
      <c r="J237" s="141">
        <f t="shared" si="71"/>
        <v>0</v>
      </c>
      <c r="K237" s="141">
        <f t="shared" si="71"/>
        <v>0</v>
      </c>
      <c r="L237" s="174"/>
      <c r="M237" s="140"/>
    </row>
    <row r="238" spans="1:16" ht="15" customHeight="1" x14ac:dyDescent="0.2">
      <c r="A238" s="80" t="s">
        <v>96</v>
      </c>
      <c r="B238" s="81"/>
      <c r="C238" s="81"/>
      <c r="D238" s="81"/>
      <c r="E238" s="81"/>
      <c r="F238" s="81"/>
      <c r="G238" s="81"/>
      <c r="H238" s="81"/>
      <c r="I238" s="81"/>
      <c r="J238" s="81"/>
      <c r="K238" s="81"/>
      <c r="L238" s="81"/>
      <c r="M238" s="82"/>
    </row>
    <row r="239" spans="1:16" ht="15" customHeight="1" x14ac:dyDescent="0.2">
      <c r="A239" s="138" t="s">
        <v>6</v>
      </c>
      <c r="B239" s="139" t="s">
        <v>166</v>
      </c>
      <c r="C239" s="140" t="s">
        <v>89</v>
      </c>
      <c r="D239" s="85" t="s">
        <v>2</v>
      </c>
      <c r="E239" s="141">
        <v>0</v>
      </c>
      <c r="F239" s="142">
        <f>SUM(G239:K239)</f>
        <v>2804028.2460000003</v>
      </c>
      <c r="G239" s="141">
        <f t="shared" ref="G239:K239" si="72">SUM(G240:G243)</f>
        <v>481469.85000000003</v>
      </c>
      <c r="H239" s="141">
        <f t="shared" si="72"/>
        <v>493693.3</v>
      </c>
      <c r="I239" s="141">
        <f t="shared" si="72"/>
        <v>642667.49600000004</v>
      </c>
      <c r="J239" s="141">
        <f t="shared" si="72"/>
        <v>579184.80000000005</v>
      </c>
      <c r="K239" s="141">
        <f t="shared" si="72"/>
        <v>607012.80000000005</v>
      </c>
      <c r="L239" s="129" t="s">
        <v>33</v>
      </c>
      <c r="M239" s="178" t="s">
        <v>514</v>
      </c>
    </row>
    <row r="240" spans="1:16" ht="45" x14ac:dyDescent="0.2">
      <c r="A240" s="138"/>
      <c r="B240" s="139"/>
      <c r="C240" s="140"/>
      <c r="D240" s="85" t="s">
        <v>1</v>
      </c>
      <c r="E240" s="141">
        <v>0</v>
      </c>
      <c r="F240" s="141">
        <f>F250+F255+F310</f>
        <v>0</v>
      </c>
      <c r="G240" s="141">
        <f t="shared" ref="G240:H243" si="73">G245+G250+G255+G260+G265+G270+G305+G310+G315+G320+G325+G330+G335+G340+G345+G350+G355+G360</f>
        <v>0</v>
      </c>
      <c r="H240" s="141">
        <f t="shared" si="73"/>
        <v>0</v>
      </c>
      <c r="I240" s="141">
        <f>I245+I250+I255+I260+I265+I270+I275+I280+I285+I290+I295+I300+I305+I310+I315+I320+I325+I330+I335+I340+I345+I350+I355+I360</f>
        <v>0</v>
      </c>
      <c r="J240" s="141">
        <f t="shared" ref="J240:K243" si="74">J245+J250+J255+J260+J265+J270+J275+J280+J285+J290+J305+J310+J315+J320+J325+J330+J335+J340+J345+J350+J355+J360</f>
        <v>0</v>
      </c>
      <c r="K240" s="141">
        <f t="shared" si="74"/>
        <v>0</v>
      </c>
      <c r="L240" s="129"/>
      <c r="M240" s="179"/>
    </row>
    <row r="241" spans="1:17" ht="48" customHeight="1" x14ac:dyDescent="0.2">
      <c r="A241" s="138"/>
      <c r="B241" s="139"/>
      <c r="C241" s="140"/>
      <c r="D241" s="85" t="s">
        <v>7</v>
      </c>
      <c r="E241" s="141">
        <v>0</v>
      </c>
      <c r="F241" s="141">
        <f>G241+H241+I241+J241+K241</f>
        <v>0</v>
      </c>
      <c r="G241" s="141">
        <f t="shared" si="73"/>
        <v>0</v>
      </c>
      <c r="H241" s="141">
        <f t="shared" si="73"/>
        <v>0</v>
      </c>
      <c r="I241" s="141">
        <f t="shared" ref="I241:I243" si="75">I246+I251+I256+I261+I266+I271+I276+I281+I286+I291+I296+I301+I306+I311+I316+I321+I326+I331+I336+I341+I346+I351+I356+I361</f>
        <v>0</v>
      </c>
      <c r="J241" s="141">
        <f t="shared" si="74"/>
        <v>0</v>
      </c>
      <c r="K241" s="141">
        <f t="shared" si="74"/>
        <v>0</v>
      </c>
      <c r="L241" s="129"/>
      <c r="M241" s="179"/>
      <c r="P241" s="103"/>
    </row>
    <row r="242" spans="1:17" ht="50.25" customHeight="1" x14ac:dyDescent="0.2">
      <c r="A242" s="138"/>
      <c r="B242" s="139"/>
      <c r="C242" s="140"/>
      <c r="D242" s="85" t="s">
        <v>16</v>
      </c>
      <c r="E242" s="141">
        <v>0</v>
      </c>
      <c r="F242" s="141">
        <f>G242+H242+I242+J242+K242</f>
        <v>2804028.2460000003</v>
      </c>
      <c r="G242" s="141">
        <f t="shared" si="73"/>
        <v>481469.85000000003</v>
      </c>
      <c r="H242" s="141">
        <f t="shared" si="73"/>
        <v>493693.3</v>
      </c>
      <c r="I242" s="141">
        <f t="shared" si="75"/>
        <v>642667.49600000004</v>
      </c>
      <c r="J242" s="141">
        <f t="shared" si="74"/>
        <v>579184.80000000005</v>
      </c>
      <c r="K242" s="141">
        <f t="shared" si="74"/>
        <v>607012.80000000005</v>
      </c>
      <c r="L242" s="129"/>
      <c r="M242" s="179"/>
      <c r="O242" s="103"/>
      <c r="P242" s="103"/>
      <c r="Q242" s="151"/>
    </row>
    <row r="243" spans="1:17" ht="22.5" customHeight="1" x14ac:dyDescent="0.2">
      <c r="A243" s="138"/>
      <c r="B243" s="139"/>
      <c r="C243" s="140"/>
      <c r="D243" s="85" t="s">
        <v>30</v>
      </c>
      <c r="E243" s="141">
        <v>0</v>
      </c>
      <c r="F243" s="141">
        <f>F253+F258+F313</f>
        <v>0</v>
      </c>
      <c r="G243" s="141">
        <f t="shared" si="73"/>
        <v>0</v>
      </c>
      <c r="H243" s="141">
        <f t="shared" si="73"/>
        <v>0</v>
      </c>
      <c r="I243" s="141">
        <f t="shared" si="75"/>
        <v>0</v>
      </c>
      <c r="J243" s="141">
        <f t="shared" si="74"/>
        <v>0</v>
      </c>
      <c r="K243" s="141">
        <f t="shared" si="74"/>
        <v>0</v>
      </c>
      <c r="L243" s="129"/>
      <c r="M243" s="180"/>
    </row>
    <row r="244" spans="1:17" ht="15" x14ac:dyDescent="0.2">
      <c r="A244" s="99" t="s">
        <v>12</v>
      </c>
      <c r="B244" s="88" t="s">
        <v>167</v>
      </c>
      <c r="C244" s="23"/>
      <c r="D244" s="18" t="s">
        <v>2</v>
      </c>
      <c r="E244" s="29">
        <f>SUM(E245:E248)</f>
        <v>288857.96999999997</v>
      </c>
      <c r="F244" s="29">
        <f t="shared" ref="F244:F316" si="76">SUM(G244:K244)</f>
        <v>515216.6</v>
      </c>
      <c r="G244" s="29">
        <f t="shared" ref="G244:K244" si="77">SUM(G245:G248)</f>
        <v>241801</v>
      </c>
      <c r="H244" s="29">
        <f t="shared" si="77"/>
        <v>273415.59999999998</v>
      </c>
      <c r="I244" s="29">
        <f t="shared" si="77"/>
        <v>0</v>
      </c>
      <c r="J244" s="29">
        <f t="shared" si="77"/>
        <v>0</v>
      </c>
      <c r="K244" s="29">
        <f t="shared" si="77"/>
        <v>0</v>
      </c>
      <c r="L244" s="146"/>
      <c r="M244" s="181"/>
    </row>
    <row r="245" spans="1:17" ht="45" x14ac:dyDescent="0.2">
      <c r="A245" s="100"/>
      <c r="B245" s="92"/>
      <c r="C245" s="33"/>
      <c r="D245" s="18" t="s">
        <v>1</v>
      </c>
      <c r="E245" s="29">
        <v>0</v>
      </c>
      <c r="F245" s="29">
        <f t="shared" si="76"/>
        <v>0</v>
      </c>
      <c r="G245" s="95">
        <v>0</v>
      </c>
      <c r="H245" s="95">
        <v>0</v>
      </c>
      <c r="I245" s="95">
        <v>0</v>
      </c>
      <c r="J245" s="95">
        <v>0</v>
      </c>
      <c r="K245" s="95">
        <v>0</v>
      </c>
      <c r="L245" s="147"/>
      <c r="M245" s="182"/>
      <c r="O245" s="103"/>
    </row>
    <row r="246" spans="1:17" ht="45" x14ac:dyDescent="0.2">
      <c r="A246" s="100"/>
      <c r="B246" s="92"/>
      <c r="C246" s="33"/>
      <c r="D246" s="18" t="s">
        <v>7</v>
      </c>
      <c r="E246" s="29">
        <v>0</v>
      </c>
      <c r="F246" s="29">
        <f t="shared" si="76"/>
        <v>0</v>
      </c>
      <c r="G246" s="95">
        <v>0</v>
      </c>
      <c r="H246" s="95">
        <v>0</v>
      </c>
      <c r="I246" s="95">
        <v>0</v>
      </c>
      <c r="J246" s="95">
        <v>0</v>
      </c>
      <c r="K246" s="95">
        <v>0</v>
      </c>
      <c r="L246" s="147"/>
      <c r="M246" s="182"/>
      <c r="O246" s="151"/>
    </row>
    <row r="247" spans="1:17" ht="45" x14ac:dyDescent="0.2">
      <c r="A247" s="100"/>
      <c r="B247" s="92"/>
      <c r="C247" s="33"/>
      <c r="D247" s="18" t="s">
        <v>16</v>
      </c>
      <c r="E247" s="29">
        <v>288857.96999999997</v>
      </c>
      <c r="F247" s="29">
        <f t="shared" si="76"/>
        <v>515216.6</v>
      </c>
      <c r="G247" s="95">
        <v>241801</v>
      </c>
      <c r="H247" s="95">
        <v>273415.59999999998</v>
      </c>
      <c r="I247" s="95">
        <v>0</v>
      </c>
      <c r="J247" s="95">
        <v>0</v>
      </c>
      <c r="K247" s="95">
        <v>0</v>
      </c>
      <c r="L247" s="147"/>
      <c r="M247" s="182"/>
      <c r="N247" s="103"/>
      <c r="O247" s="151"/>
      <c r="P247" s="151"/>
    </row>
    <row r="248" spans="1:17" ht="30" x14ac:dyDescent="0.2">
      <c r="A248" s="101"/>
      <c r="B248" s="93"/>
      <c r="C248" s="25"/>
      <c r="D248" s="18" t="s">
        <v>26</v>
      </c>
      <c r="E248" s="29">
        <v>0</v>
      </c>
      <c r="F248" s="29">
        <f t="shared" si="76"/>
        <v>0</v>
      </c>
      <c r="G248" s="95">
        <v>0</v>
      </c>
      <c r="H248" s="95">
        <v>0</v>
      </c>
      <c r="I248" s="95">
        <v>0</v>
      </c>
      <c r="J248" s="95">
        <v>0</v>
      </c>
      <c r="K248" s="95">
        <v>0</v>
      </c>
      <c r="L248" s="148"/>
      <c r="M248" s="183"/>
      <c r="P248" s="151"/>
    </row>
    <row r="249" spans="1:17" ht="15" x14ac:dyDescent="0.2">
      <c r="A249" s="99" t="s">
        <v>24</v>
      </c>
      <c r="B249" s="88" t="s">
        <v>168</v>
      </c>
      <c r="C249" s="23"/>
      <c r="D249" s="18" t="s">
        <v>2</v>
      </c>
      <c r="E249" s="29">
        <f>SUM(E250:E253)</f>
        <v>173000</v>
      </c>
      <c r="F249" s="94">
        <f t="shared" si="76"/>
        <v>362284.5</v>
      </c>
      <c r="G249" s="29">
        <f t="shared" ref="G249:K249" si="78">SUM(G250:G253)</f>
        <v>171015.5</v>
      </c>
      <c r="H249" s="29">
        <f t="shared" si="78"/>
        <v>191269</v>
      </c>
      <c r="I249" s="29">
        <f t="shared" si="78"/>
        <v>0</v>
      </c>
      <c r="J249" s="29">
        <f t="shared" si="78"/>
        <v>0</v>
      </c>
      <c r="K249" s="29">
        <f t="shared" si="78"/>
        <v>0</v>
      </c>
      <c r="L249" s="146"/>
      <c r="M249" s="23"/>
      <c r="O249" s="103"/>
      <c r="Q249" s="151"/>
    </row>
    <row r="250" spans="1:17" ht="45" x14ac:dyDescent="0.2">
      <c r="A250" s="100"/>
      <c r="B250" s="92"/>
      <c r="C250" s="33"/>
      <c r="D250" s="18" t="s">
        <v>1</v>
      </c>
      <c r="E250" s="29">
        <v>0</v>
      </c>
      <c r="F250" s="94">
        <f t="shared" si="76"/>
        <v>0</v>
      </c>
      <c r="G250" s="95">
        <v>0</v>
      </c>
      <c r="H250" s="95">
        <v>0</v>
      </c>
      <c r="I250" s="95">
        <v>0</v>
      </c>
      <c r="J250" s="95">
        <v>0</v>
      </c>
      <c r="K250" s="95">
        <v>0</v>
      </c>
      <c r="L250" s="147"/>
      <c r="M250" s="33"/>
      <c r="P250" s="103"/>
    </row>
    <row r="251" spans="1:17" ht="45" x14ac:dyDescent="0.2">
      <c r="A251" s="100"/>
      <c r="B251" s="92"/>
      <c r="C251" s="33"/>
      <c r="D251" s="18" t="s">
        <v>7</v>
      </c>
      <c r="E251" s="29">
        <v>0</v>
      </c>
      <c r="F251" s="94">
        <f t="shared" si="76"/>
        <v>0</v>
      </c>
      <c r="G251" s="95">
        <v>0</v>
      </c>
      <c r="H251" s="95">
        <v>0</v>
      </c>
      <c r="I251" s="95">
        <v>0</v>
      </c>
      <c r="J251" s="95">
        <v>0</v>
      </c>
      <c r="K251" s="95">
        <v>0</v>
      </c>
      <c r="L251" s="147"/>
      <c r="M251" s="33"/>
      <c r="N251" s="151"/>
    </row>
    <row r="252" spans="1:17" ht="45" x14ac:dyDescent="0.2">
      <c r="A252" s="100"/>
      <c r="B252" s="92"/>
      <c r="C252" s="33"/>
      <c r="D252" s="18" t="s">
        <v>16</v>
      </c>
      <c r="E252" s="29">
        <v>173000</v>
      </c>
      <c r="F252" s="94">
        <f t="shared" si="76"/>
        <v>362284.5</v>
      </c>
      <c r="G252" s="95">
        <v>171015.5</v>
      </c>
      <c r="H252" s="95">
        <v>191269</v>
      </c>
      <c r="I252" s="95">
        <v>0</v>
      </c>
      <c r="J252" s="95">
        <v>0</v>
      </c>
      <c r="K252" s="95">
        <v>0</v>
      </c>
      <c r="L252" s="147"/>
      <c r="M252" s="33"/>
      <c r="N252" s="103"/>
      <c r="O252" s="103"/>
    </row>
    <row r="253" spans="1:17" ht="30" x14ac:dyDescent="0.2">
      <c r="A253" s="101"/>
      <c r="B253" s="93"/>
      <c r="C253" s="25"/>
      <c r="D253" s="18" t="s">
        <v>26</v>
      </c>
      <c r="E253" s="29">
        <v>0</v>
      </c>
      <c r="F253" s="94">
        <f t="shared" si="76"/>
        <v>0</v>
      </c>
      <c r="G253" s="149">
        <v>0</v>
      </c>
      <c r="H253" s="95">
        <v>0</v>
      </c>
      <c r="I253" s="95">
        <v>0</v>
      </c>
      <c r="J253" s="95">
        <v>0</v>
      </c>
      <c r="K253" s="95">
        <v>0</v>
      </c>
      <c r="L253" s="148"/>
      <c r="M253" s="25"/>
    </row>
    <row r="254" spans="1:17" ht="15" customHeight="1" x14ac:dyDescent="0.2">
      <c r="A254" s="99" t="s">
        <v>439</v>
      </c>
      <c r="B254" s="88" t="s">
        <v>169</v>
      </c>
      <c r="C254" s="23" t="s">
        <v>89</v>
      </c>
      <c r="D254" s="18" t="s">
        <v>2</v>
      </c>
      <c r="E254" s="29">
        <f>SUM(E255:E258)</f>
        <v>0</v>
      </c>
      <c r="F254" s="94">
        <f t="shared" si="76"/>
        <v>29644.5</v>
      </c>
      <c r="G254" s="94">
        <f>SUM(G255:G258)</f>
        <v>15000</v>
      </c>
      <c r="H254" s="29">
        <f>SUM(H255:H258)</f>
        <v>14644.5</v>
      </c>
      <c r="I254" s="29">
        <f>SUM(I255:I258)</f>
        <v>0</v>
      </c>
      <c r="J254" s="29">
        <f>SUM(J255:J258)</f>
        <v>0</v>
      </c>
      <c r="K254" s="29">
        <f>SUM(K255:K258)</f>
        <v>0</v>
      </c>
      <c r="L254" s="129"/>
      <c r="M254" s="24"/>
    </row>
    <row r="255" spans="1:17" ht="54" customHeight="1" x14ac:dyDescent="0.2">
      <c r="A255" s="100"/>
      <c r="B255" s="92"/>
      <c r="C255" s="33"/>
      <c r="D255" s="18" t="s">
        <v>1</v>
      </c>
      <c r="E255" s="29">
        <v>0</v>
      </c>
      <c r="F255" s="94">
        <f t="shared" si="76"/>
        <v>0</v>
      </c>
      <c r="G255" s="149">
        <v>0</v>
      </c>
      <c r="H255" s="95">
        <v>0</v>
      </c>
      <c r="I255" s="95">
        <v>0</v>
      </c>
      <c r="J255" s="95">
        <v>0</v>
      </c>
      <c r="K255" s="95">
        <v>0</v>
      </c>
      <c r="L255" s="129"/>
      <c r="M255" s="24"/>
    </row>
    <row r="256" spans="1:17" ht="36.75" customHeight="1" x14ac:dyDescent="0.2">
      <c r="A256" s="100"/>
      <c r="B256" s="92"/>
      <c r="C256" s="33"/>
      <c r="D256" s="18" t="s">
        <v>7</v>
      </c>
      <c r="E256" s="29">
        <v>0</v>
      </c>
      <c r="F256" s="94">
        <f t="shared" si="76"/>
        <v>0</v>
      </c>
      <c r="G256" s="149">
        <v>0</v>
      </c>
      <c r="H256" s="95">
        <v>0</v>
      </c>
      <c r="I256" s="95">
        <v>0</v>
      </c>
      <c r="J256" s="95">
        <v>0</v>
      </c>
      <c r="K256" s="95">
        <v>0</v>
      </c>
      <c r="L256" s="129"/>
      <c r="M256" s="24"/>
    </row>
    <row r="257" spans="1:16" ht="47.25" customHeight="1" x14ac:dyDescent="0.2">
      <c r="A257" s="100"/>
      <c r="B257" s="92"/>
      <c r="C257" s="33"/>
      <c r="D257" s="18" t="s">
        <v>16</v>
      </c>
      <c r="E257" s="29">
        <v>0</v>
      </c>
      <c r="F257" s="94">
        <f t="shared" si="76"/>
        <v>29644.5</v>
      </c>
      <c r="G257" s="149">
        <v>15000</v>
      </c>
      <c r="H257" s="95">
        <v>14644.5</v>
      </c>
      <c r="I257" s="95">
        <v>0</v>
      </c>
      <c r="J257" s="95">
        <v>0</v>
      </c>
      <c r="K257" s="95">
        <v>0</v>
      </c>
      <c r="L257" s="129"/>
      <c r="M257" s="24"/>
    </row>
    <row r="258" spans="1:16" ht="34.5" customHeight="1" x14ac:dyDescent="0.2">
      <c r="A258" s="101"/>
      <c r="B258" s="93"/>
      <c r="C258" s="25"/>
      <c r="D258" s="18" t="s">
        <v>26</v>
      </c>
      <c r="E258" s="29">
        <v>0</v>
      </c>
      <c r="F258" s="94">
        <f t="shared" si="76"/>
        <v>0</v>
      </c>
      <c r="G258" s="149">
        <v>0</v>
      </c>
      <c r="H258" s="95">
        <v>0</v>
      </c>
      <c r="I258" s="95">
        <v>0</v>
      </c>
      <c r="J258" s="95">
        <v>0</v>
      </c>
      <c r="K258" s="95">
        <v>0</v>
      </c>
      <c r="L258" s="129"/>
      <c r="M258" s="24"/>
    </row>
    <row r="259" spans="1:16" ht="15" customHeight="1" x14ac:dyDescent="0.2">
      <c r="A259" s="99" t="s">
        <v>440</v>
      </c>
      <c r="B259" s="88" t="s">
        <v>229</v>
      </c>
      <c r="C259" s="23" t="s">
        <v>231</v>
      </c>
      <c r="D259" s="18" t="s">
        <v>2</v>
      </c>
      <c r="E259" s="29">
        <f>SUM(E260:E263)</f>
        <v>0</v>
      </c>
      <c r="F259" s="94">
        <f t="shared" si="76"/>
        <v>0</v>
      </c>
      <c r="G259" s="94">
        <f>SUM(G260:G263)</f>
        <v>0</v>
      </c>
      <c r="H259" s="29">
        <f>SUM(H260:H263)</f>
        <v>0</v>
      </c>
      <c r="I259" s="29">
        <f>SUM(I260:I263)</f>
        <v>0</v>
      </c>
      <c r="J259" s="29">
        <f>SUM(J260:J263)</f>
        <v>0</v>
      </c>
      <c r="K259" s="29">
        <f>SUM(K260:K263)</f>
        <v>0</v>
      </c>
      <c r="L259" s="129"/>
      <c r="M259" s="24"/>
    </row>
    <row r="260" spans="1:16" ht="54" customHeight="1" x14ac:dyDescent="0.2">
      <c r="A260" s="100"/>
      <c r="B260" s="92"/>
      <c r="C260" s="33"/>
      <c r="D260" s="18" t="s">
        <v>1</v>
      </c>
      <c r="E260" s="29">
        <v>0</v>
      </c>
      <c r="F260" s="94">
        <f t="shared" si="76"/>
        <v>0</v>
      </c>
      <c r="G260" s="149">
        <v>0</v>
      </c>
      <c r="H260" s="95">
        <v>0</v>
      </c>
      <c r="I260" s="95">
        <v>0</v>
      </c>
      <c r="J260" s="95">
        <v>0</v>
      </c>
      <c r="K260" s="95">
        <v>0</v>
      </c>
      <c r="L260" s="129"/>
      <c r="M260" s="24"/>
    </row>
    <row r="261" spans="1:16" ht="36.75" customHeight="1" x14ac:dyDescent="0.2">
      <c r="A261" s="100"/>
      <c r="B261" s="92"/>
      <c r="C261" s="33"/>
      <c r="D261" s="18" t="s">
        <v>7</v>
      </c>
      <c r="E261" s="29">
        <v>0</v>
      </c>
      <c r="F261" s="94">
        <f t="shared" si="76"/>
        <v>0</v>
      </c>
      <c r="G261" s="149">
        <v>0</v>
      </c>
      <c r="H261" s="95">
        <v>0</v>
      </c>
      <c r="I261" s="95">
        <v>0</v>
      </c>
      <c r="J261" s="95">
        <v>0</v>
      </c>
      <c r="K261" s="95">
        <v>0</v>
      </c>
      <c r="L261" s="129"/>
      <c r="M261" s="24"/>
    </row>
    <row r="262" spans="1:16" ht="47.25" customHeight="1" x14ac:dyDescent="0.2">
      <c r="A262" s="100"/>
      <c r="B262" s="92"/>
      <c r="C262" s="33"/>
      <c r="D262" s="18" t="s">
        <v>16</v>
      </c>
      <c r="E262" s="29">
        <v>0</v>
      </c>
      <c r="F262" s="94">
        <f t="shared" si="76"/>
        <v>0</v>
      </c>
      <c r="G262" s="149">
        <v>0</v>
      </c>
      <c r="H262" s="95">
        <v>0</v>
      </c>
      <c r="I262" s="95">
        <v>0</v>
      </c>
      <c r="J262" s="95">
        <v>0</v>
      </c>
      <c r="K262" s="95">
        <v>0</v>
      </c>
      <c r="L262" s="129"/>
      <c r="M262" s="24"/>
    </row>
    <row r="263" spans="1:16" ht="34.5" customHeight="1" x14ac:dyDescent="0.2">
      <c r="A263" s="101"/>
      <c r="B263" s="93"/>
      <c r="C263" s="25"/>
      <c r="D263" s="18" t="s">
        <v>26</v>
      </c>
      <c r="E263" s="29">
        <v>0</v>
      </c>
      <c r="F263" s="94">
        <f t="shared" si="76"/>
        <v>0</v>
      </c>
      <c r="G263" s="149">
        <v>0</v>
      </c>
      <c r="H263" s="95">
        <v>0</v>
      </c>
      <c r="I263" s="95">
        <v>0</v>
      </c>
      <c r="J263" s="95">
        <v>0</v>
      </c>
      <c r="K263" s="95">
        <v>0</v>
      </c>
      <c r="L263" s="129"/>
      <c r="M263" s="24"/>
    </row>
    <row r="264" spans="1:16" ht="15" customHeight="1" x14ac:dyDescent="0.2">
      <c r="A264" s="99" t="s">
        <v>380</v>
      </c>
      <c r="B264" s="88" t="s">
        <v>230</v>
      </c>
      <c r="C264" s="23" t="s">
        <v>231</v>
      </c>
      <c r="D264" s="18" t="s">
        <v>2</v>
      </c>
      <c r="E264" s="29">
        <f>SUM(E265:E268)</f>
        <v>0</v>
      </c>
      <c r="F264" s="94">
        <f t="shared" si="76"/>
        <v>0</v>
      </c>
      <c r="G264" s="94">
        <f>SUM(G265:G268)</f>
        <v>0</v>
      </c>
      <c r="H264" s="29">
        <f>SUM(H265:H268)</f>
        <v>0</v>
      </c>
      <c r="I264" s="29">
        <f>SUM(I265:I268)</f>
        <v>0</v>
      </c>
      <c r="J264" s="29">
        <f>SUM(J265:J268)</f>
        <v>0</v>
      </c>
      <c r="K264" s="29">
        <f>SUM(K265:K268)</f>
        <v>0</v>
      </c>
      <c r="L264" s="129"/>
      <c r="M264" s="24"/>
    </row>
    <row r="265" spans="1:16" ht="54" customHeight="1" x14ac:dyDescent="0.2">
      <c r="A265" s="100"/>
      <c r="B265" s="92"/>
      <c r="C265" s="33"/>
      <c r="D265" s="18" t="s">
        <v>1</v>
      </c>
      <c r="E265" s="29">
        <v>0</v>
      </c>
      <c r="F265" s="94">
        <f t="shared" si="76"/>
        <v>0</v>
      </c>
      <c r="G265" s="149">
        <v>0</v>
      </c>
      <c r="H265" s="95">
        <v>0</v>
      </c>
      <c r="I265" s="95">
        <v>0</v>
      </c>
      <c r="J265" s="95">
        <v>0</v>
      </c>
      <c r="K265" s="95">
        <v>0</v>
      </c>
      <c r="L265" s="129"/>
      <c r="M265" s="24"/>
    </row>
    <row r="266" spans="1:16" ht="36.75" customHeight="1" x14ac:dyDescent="0.2">
      <c r="A266" s="100"/>
      <c r="B266" s="92"/>
      <c r="C266" s="33"/>
      <c r="D266" s="18" t="s">
        <v>7</v>
      </c>
      <c r="E266" s="29">
        <v>0</v>
      </c>
      <c r="F266" s="94">
        <f t="shared" si="76"/>
        <v>0</v>
      </c>
      <c r="G266" s="149">
        <v>0</v>
      </c>
      <c r="H266" s="95">
        <v>0</v>
      </c>
      <c r="I266" s="95">
        <v>0</v>
      </c>
      <c r="J266" s="95">
        <v>0</v>
      </c>
      <c r="K266" s="95">
        <v>0</v>
      </c>
      <c r="L266" s="129"/>
      <c r="M266" s="24"/>
    </row>
    <row r="267" spans="1:16" ht="47.25" customHeight="1" x14ac:dyDescent="0.2">
      <c r="A267" s="100"/>
      <c r="B267" s="92"/>
      <c r="C267" s="33"/>
      <c r="D267" s="18" t="s">
        <v>16</v>
      </c>
      <c r="E267" s="29">
        <v>0</v>
      </c>
      <c r="F267" s="94">
        <f t="shared" si="76"/>
        <v>0</v>
      </c>
      <c r="G267" s="149">
        <v>0</v>
      </c>
      <c r="H267" s="95">
        <v>0</v>
      </c>
      <c r="I267" s="95">
        <v>0</v>
      </c>
      <c r="J267" s="95">
        <v>0</v>
      </c>
      <c r="K267" s="95">
        <v>0</v>
      </c>
      <c r="L267" s="129"/>
      <c r="M267" s="24"/>
    </row>
    <row r="268" spans="1:16" ht="34.5" customHeight="1" x14ac:dyDescent="0.2">
      <c r="A268" s="101"/>
      <c r="B268" s="93"/>
      <c r="C268" s="25"/>
      <c r="D268" s="18" t="s">
        <v>26</v>
      </c>
      <c r="E268" s="29">
        <v>0</v>
      </c>
      <c r="F268" s="94">
        <f t="shared" si="76"/>
        <v>0</v>
      </c>
      <c r="G268" s="149">
        <v>0</v>
      </c>
      <c r="H268" s="95">
        <v>0</v>
      </c>
      <c r="I268" s="95">
        <v>0</v>
      </c>
      <c r="J268" s="95">
        <v>0</v>
      </c>
      <c r="K268" s="95">
        <v>0</v>
      </c>
      <c r="L268" s="129"/>
      <c r="M268" s="24"/>
    </row>
    <row r="269" spans="1:16" ht="15" customHeight="1" x14ac:dyDescent="0.2">
      <c r="A269" s="99" t="s">
        <v>441</v>
      </c>
      <c r="B269" s="88" t="s">
        <v>232</v>
      </c>
      <c r="C269" s="23" t="s">
        <v>231</v>
      </c>
      <c r="D269" s="18" t="s">
        <v>2</v>
      </c>
      <c r="E269" s="29">
        <f>SUM(E270:E273)</f>
        <v>0</v>
      </c>
      <c r="F269" s="94">
        <f t="shared" si="76"/>
        <v>0</v>
      </c>
      <c r="G269" s="94">
        <f>SUM(G270:G273)</f>
        <v>0</v>
      </c>
      <c r="H269" s="29">
        <f>SUM(H270:H273)</f>
        <v>0</v>
      </c>
      <c r="I269" s="29">
        <f>SUM(I270:I273)</f>
        <v>0</v>
      </c>
      <c r="J269" s="29">
        <f>SUM(J270:J273)</f>
        <v>0</v>
      </c>
      <c r="K269" s="29">
        <f>SUM(K270:K273)</f>
        <v>0</v>
      </c>
      <c r="L269" s="129"/>
      <c r="M269" s="24"/>
      <c r="P269" s="103"/>
    </row>
    <row r="270" spans="1:16" ht="54" customHeight="1" x14ac:dyDescent="0.2">
      <c r="A270" s="100"/>
      <c r="B270" s="92"/>
      <c r="C270" s="33"/>
      <c r="D270" s="18" t="s">
        <v>1</v>
      </c>
      <c r="E270" s="29">
        <v>0</v>
      </c>
      <c r="F270" s="94">
        <f t="shared" si="76"/>
        <v>0</v>
      </c>
      <c r="G270" s="149">
        <v>0</v>
      </c>
      <c r="H270" s="95">
        <v>0</v>
      </c>
      <c r="I270" s="95">
        <v>0</v>
      </c>
      <c r="J270" s="95">
        <v>0</v>
      </c>
      <c r="K270" s="95">
        <v>0</v>
      </c>
      <c r="L270" s="129"/>
      <c r="M270" s="24"/>
    </row>
    <row r="271" spans="1:16" ht="36.75" customHeight="1" x14ac:dyDescent="0.2">
      <c r="A271" s="100"/>
      <c r="B271" s="92"/>
      <c r="C271" s="33"/>
      <c r="D271" s="18" t="s">
        <v>7</v>
      </c>
      <c r="E271" s="29">
        <v>0</v>
      </c>
      <c r="F271" s="94">
        <f t="shared" si="76"/>
        <v>0</v>
      </c>
      <c r="G271" s="149">
        <v>0</v>
      </c>
      <c r="H271" s="95">
        <v>0</v>
      </c>
      <c r="I271" s="95">
        <v>0</v>
      </c>
      <c r="J271" s="95">
        <v>0</v>
      </c>
      <c r="K271" s="95">
        <v>0</v>
      </c>
      <c r="L271" s="129"/>
      <c r="M271" s="24"/>
    </row>
    <row r="272" spans="1:16" ht="47.25" customHeight="1" x14ac:dyDescent="0.2">
      <c r="A272" s="100"/>
      <c r="B272" s="92"/>
      <c r="C272" s="33"/>
      <c r="D272" s="18" t="s">
        <v>16</v>
      </c>
      <c r="E272" s="29">
        <v>0</v>
      </c>
      <c r="F272" s="94">
        <f t="shared" si="76"/>
        <v>0</v>
      </c>
      <c r="G272" s="149">
        <v>0</v>
      </c>
      <c r="H272" s="95">
        <v>0</v>
      </c>
      <c r="I272" s="95">
        <v>0</v>
      </c>
      <c r="J272" s="95">
        <v>0</v>
      </c>
      <c r="K272" s="95">
        <v>0</v>
      </c>
      <c r="L272" s="129"/>
      <c r="M272" s="24"/>
    </row>
    <row r="273" spans="1:17" ht="34.5" customHeight="1" x14ac:dyDescent="0.2">
      <c r="A273" s="101"/>
      <c r="B273" s="93"/>
      <c r="C273" s="25"/>
      <c r="D273" s="18" t="s">
        <v>26</v>
      </c>
      <c r="E273" s="29">
        <v>0</v>
      </c>
      <c r="F273" s="94">
        <f t="shared" si="76"/>
        <v>0</v>
      </c>
      <c r="G273" s="149">
        <v>0</v>
      </c>
      <c r="H273" s="95">
        <v>0</v>
      </c>
      <c r="I273" s="95">
        <v>0</v>
      </c>
      <c r="J273" s="95">
        <v>0</v>
      </c>
      <c r="K273" s="95">
        <v>0</v>
      </c>
      <c r="L273" s="129"/>
      <c r="M273" s="24"/>
    </row>
    <row r="274" spans="1:17" ht="15" customHeight="1" x14ac:dyDescent="0.2">
      <c r="A274" s="99" t="s">
        <v>381</v>
      </c>
      <c r="B274" s="88" t="s">
        <v>419</v>
      </c>
      <c r="C274" s="23" t="s">
        <v>373</v>
      </c>
      <c r="D274" s="18" t="s">
        <v>2</v>
      </c>
      <c r="E274" s="29">
        <f>SUM(E275:E278)</f>
        <v>0</v>
      </c>
      <c r="F274" s="94">
        <f t="shared" si="76"/>
        <v>51703.700000000004</v>
      </c>
      <c r="G274" s="94">
        <f>SUM(G275:G278)</f>
        <v>0</v>
      </c>
      <c r="H274" s="29">
        <f>SUM(H275:H278)</f>
        <v>0</v>
      </c>
      <c r="I274" s="29">
        <f>SUM(I275:I278)</f>
        <v>17453.900000000001</v>
      </c>
      <c r="J274" s="29">
        <f>SUM(J275:J278)</f>
        <v>17124.900000000001</v>
      </c>
      <c r="K274" s="29">
        <f>SUM(K275:K278)</f>
        <v>17124.900000000001</v>
      </c>
      <c r="L274" s="129"/>
      <c r="M274" s="24"/>
    </row>
    <row r="275" spans="1:17" ht="54" customHeight="1" x14ac:dyDescent="0.2">
      <c r="A275" s="100"/>
      <c r="B275" s="92"/>
      <c r="C275" s="33"/>
      <c r="D275" s="18" t="s">
        <v>1</v>
      </c>
      <c r="E275" s="29">
        <v>0</v>
      </c>
      <c r="F275" s="94">
        <f t="shared" si="76"/>
        <v>0</v>
      </c>
      <c r="G275" s="149">
        <v>0</v>
      </c>
      <c r="H275" s="95">
        <v>0</v>
      </c>
      <c r="I275" s="95">
        <v>0</v>
      </c>
      <c r="J275" s="95">
        <v>0</v>
      </c>
      <c r="K275" s="95">
        <v>0</v>
      </c>
      <c r="L275" s="129"/>
      <c r="M275" s="24"/>
    </row>
    <row r="276" spans="1:17" ht="48" customHeight="1" x14ac:dyDescent="0.2">
      <c r="A276" s="100"/>
      <c r="B276" s="92"/>
      <c r="C276" s="33"/>
      <c r="D276" s="18" t="s">
        <v>7</v>
      </c>
      <c r="E276" s="29">
        <v>0</v>
      </c>
      <c r="F276" s="94">
        <f t="shared" si="76"/>
        <v>0</v>
      </c>
      <c r="G276" s="149">
        <v>0</v>
      </c>
      <c r="H276" s="95">
        <v>0</v>
      </c>
      <c r="I276" s="95">
        <v>0</v>
      </c>
      <c r="J276" s="95">
        <v>0</v>
      </c>
      <c r="K276" s="95">
        <v>0</v>
      </c>
      <c r="L276" s="129"/>
      <c r="M276" s="24"/>
    </row>
    <row r="277" spans="1:17" ht="47.25" customHeight="1" x14ac:dyDescent="0.2">
      <c r="A277" s="100"/>
      <c r="B277" s="92"/>
      <c r="C277" s="33"/>
      <c r="D277" s="18" t="s">
        <v>16</v>
      </c>
      <c r="E277" s="29">
        <v>0</v>
      </c>
      <c r="F277" s="94">
        <f t="shared" si="76"/>
        <v>51703.700000000004</v>
      </c>
      <c r="G277" s="149">
        <v>0</v>
      </c>
      <c r="H277" s="95">
        <v>0</v>
      </c>
      <c r="I277" s="95">
        <v>17453.900000000001</v>
      </c>
      <c r="J277" s="95">
        <v>17124.900000000001</v>
      </c>
      <c r="K277" s="95">
        <v>17124.900000000001</v>
      </c>
      <c r="L277" s="129"/>
      <c r="M277" s="24"/>
    </row>
    <row r="278" spans="1:17" ht="34.5" customHeight="1" x14ac:dyDescent="0.2">
      <c r="A278" s="101"/>
      <c r="B278" s="93"/>
      <c r="C278" s="25"/>
      <c r="D278" s="18" t="s">
        <v>26</v>
      </c>
      <c r="E278" s="29">
        <v>0</v>
      </c>
      <c r="F278" s="94">
        <f t="shared" si="76"/>
        <v>0</v>
      </c>
      <c r="G278" s="149">
        <v>0</v>
      </c>
      <c r="H278" s="95">
        <v>0</v>
      </c>
      <c r="I278" s="95">
        <v>0</v>
      </c>
      <c r="J278" s="95">
        <v>0</v>
      </c>
      <c r="K278" s="95">
        <v>0</v>
      </c>
      <c r="L278" s="129"/>
      <c r="M278" s="24"/>
    </row>
    <row r="279" spans="1:17" ht="15" customHeight="1" x14ac:dyDescent="0.2">
      <c r="A279" s="99" t="s">
        <v>222</v>
      </c>
      <c r="B279" s="88" t="s">
        <v>424</v>
      </c>
      <c r="C279" s="23" t="s">
        <v>373</v>
      </c>
      <c r="D279" s="18" t="s">
        <v>2</v>
      </c>
      <c r="E279" s="29">
        <f>SUM(E280:E283)</f>
        <v>0</v>
      </c>
      <c r="F279" s="94">
        <f t="shared" si="76"/>
        <v>0</v>
      </c>
      <c r="G279" s="94">
        <f>SUM(G280:G283)</f>
        <v>0</v>
      </c>
      <c r="H279" s="29">
        <f>SUM(H280:H283)</f>
        <v>0</v>
      </c>
      <c r="I279" s="29">
        <f>SUM(I280:I283)</f>
        <v>0</v>
      </c>
      <c r="J279" s="29">
        <f>SUM(J280:J283)</f>
        <v>0</v>
      </c>
      <c r="K279" s="29">
        <f>SUM(K280:K283)</f>
        <v>0</v>
      </c>
      <c r="L279" s="129"/>
      <c r="M279" s="24"/>
    </row>
    <row r="280" spans="1:17" ht="54" customHeight="1" x14ac:dyDescent="0.2">
      <c r="A280" s="100"/>
      <c r="B280" s="92"/>
      <c r="C280" s="33"/>
      <c r="D280" s="18" t="s">
        <v>1</v>
      </c>
      <c r="E280" s="29">
        <v>0</v>
      </c>
      <c r="F280" s="94">
        <f t="shared" si="76"/>
        <v>0</v>
      </c>
      <c r="G280" s="149">
        <v>0</v>
      </c>
      <c r="H280" s="95">
        <v>0</v>
      </c>
      <c r="I280" s="95">
        <v>0</v>
      </c>
      <c r="J280" s="95">
        <v>0</v>
      </c>
      <c r="K280" s="95">
        <v>0</v>
      </c>
      <c r="L280" s="129"/>
      <c r="M280" s="24"/>
    </row>
    <row r="281" spans="1:17" ht="48" customHeight="1" x14ac:dyDescent="0.2">
      <c r="A281" s="100"/>
      <c r="B281" s="92"/>
      <c r="C281" s="33"/>
      <c r="D281" s="18" t="s">
        <v>7</v>
      </c>
      <c r="E281" s="29">
        <v>0</v>
      </c>
      <c r="F281" s="94">
        <f t="shared" si="76"/>
        <v>0</v>
      </c>
      <c r="G281" s="149">
        <v>0</v>
      </c>
      <c r="H281" s="95">
        <v>0</v>
      </c>
      <c r="I281" s="95">
        <v>0</v>
      </c>
      <c r="J281" s="95">
        <v>0</v>
      </c>
      <c r="K281" s="95">
        <v>0</v>
      </c>
      <c r="L281" s="129"/>
      <c r="M281" s="24"/>
    </row>
    <row r="282" spans="1:17" ht="47.25" customHeight="1" x14ac:dyDescent="0.2">
      <c r="A282" s="100"/>
      <c r="B282" s="92"/>
      <c r="C282" s="33"/>
      <c r="D282" s="18" t="s">
        <v>16</v>
      </c>
      <c r="E282" s="29">
        <v>0</v>
      </c>
      <c r="F282" s="94">
        <f t="shared" si="76"/>
        <v>0</v>
      </c>
      <c r="G282" s="149">
        <v>0</v>
      </c>
      <c r="H282" s="95">
        <v>0</v>
      </c>
      <c r="I282" s="95">
        <v>0</v>
      </c>
      <c r="J282" s="95">
        <v>0</v>
      </c>
      <c r="K282" s="95">
        <v>0</v>
      </c>
      <c r="L282" s="129"/>
      <c r="M282" s="24"/>
    </row>
    <row r="283" spans="1:17" ht="34.5" customHeight="1" x14ac:dyDescent="0.2">
      <c r="A283" s="101"/>
      <c r="B283" s="93"/>
      <c r="C283" s="25"/>
      <c r="D283" s="18" t="s">
        <v>26</v>
      </c>
      <c r="E283" s="29">
        <v>0</v>
      </c>
      <c r="F283" s="94">
        <f t="shared" si="76"/>
        <v>0</v>
      </c>
      <c r="G283" s="149">
        <v>0</v>
      </c>
      <c r="H283" s="95">
        <v>0</v>
      </c>
      <c r="I283" s="95">
        <v>0</v>
      </c>
      <c r="J283" s="95">
        <v>0</v>
      </c>
      <c r="K283" s="95">
        <v>0</v>
      </c>
      <c r="L283" s="129"/>
      <c r="M283" s="24"/>
    </row>
    <row r="284" spans="1:17" ht="15" customHeight="1" x14ac:dyDescent="0.2">
      <c r="A284" s="99" t="s">
        <v>442</v>
      </c>
      <c r="B284" s="88" t="s">
        <v>374</v>
      </c>
      <c r="C284" s="23" t="s">
        <v>373</v>
      </c>
      <c r="D284" s="18" t="s">
        <v>2</v>
      </c>
      <c r="E284" s="29">
        <f>SUM(E285:E288)</f>
        <v>0</v>
      </c>
      <c r="F284" s="94">
        <f t="shared" si="76"/>
        <v>1072399.3</v>
      </c>
      <c r="G284" s="94">
        <f>SUM(G285:G288)</f>
        <v>0</v>
      </c>
      <c r="H284" s="29">
        <f>SUM(H285:H288)</f>
        <v>0</v>
      </c>
      <c r="I284" s="29">
        <f>SUM(I285:I288)</f>
        <v>386674.5</v>
      </c>
      <c r="J284" s="29">
        <f>SUM(J285:J288)</f>
        <v>328948.40000000002</v>
      </c>
      <c r="K284" s="29">
        <f>SUM(K285:K288)</f>
        <v>356776.4</v>
      </c>
      <c r="L284" s="129"/>
      <c r="M284" s="24"/>
    </row>
    <row r="285" spans="1:17" ht="54" customHeight="1" x14ac:dyDescent="0.2">
      <c r="A285" s="100"/>
      <c r="B285" s="92"/>
      <c r="C285" s="33"/>
      <c r="D285" s="18" t="s">
        <v>1</v>
      </c>
      <c r="E285" s="29">
        <v>0</v>
      </c>
      <c r="F285" s="94">
        <f t="shared" si="76"/>
        <v>0</v>
      </c>
      <c r="G285" s="149">
        <v>0</v>
      </c>
      <c r="H285" s="95">
        <v>0</v>
      </c>
      <c r="I285" s="95">
        <v>0</v>
      </c>
      <c r="J285" s="95">
        <v>0</v>
      </c>
      <c r="K285" s="95">
        <v>0</v>
      </c>
      <c r="L285" s="129"/>
      <c r="M285" s="24"/>
    </row>
    <row r="286" spans="1:17" ht="48" customHeight="1" x14ac:dyDescent="0.2">
      <c r="A286" s="100"/>
      <c r="B286" s="92"/>
      <c r="C286" s="33"/>
      <c r="D286" s="18" t="s">
        <v>7</v>
      </c>
      <c r="E286" s="29">
        <v>0</v>
      </c>
      <c r="F286" s="94">
        <f t="shared" si="76"/>
        <v>0</v>
      </c>
      <c r="G286" s="149">
        <v>0</v>
      </c>
      <c r="H286" s="95">
        <v>0</v>
      </c>
      <c r="I286" s="95">
        <v>0</v>
      </c>
      <c r="J286" s="95">
        <v>0</v>
      </c>
      <c r="K286" s="95">
        <v>0</v>
      </c>
      <c r="L286" s="129"/>
      <c r="M286" s="24"/>
    </row>
    <row r="287" spans="1:17" ht="47.25" customHeight="1" x14ac:dyDescent="0.2">
      <c r="A287" s="100"/>
      <c r="B287" s="92"/>
      <c r="C287" s="33"/>
      <c r="D287" s="18" t="s">
        <v>16</v>
      </c>
      <c r="E287" s="29">
        <v>0</v>
      </c>
      <c r="F287" s="94">
        <f t="shared" si="76"/>
        <v>1072399.3</v>
      </c>
      <c r="G287" s="149">
        <v>0</v>
      </c>
      <c r="H287" s="95">
        <v>0</v>
      </c>
      <c r="I287" s="95">
        <v>386674.5</v>
      </c>
      <c r="J287" s="95">
        <v>328948.40000000002</v>
      </c>
      <c r="K287" s="95">
        <v>356776.4</v>
      </c>
      <c r="L287" s="129"/>
      <c r="M287" s="24"/>
      <c r="O287" s="103"/>
      <c r="P287" s="103"/>
      <c r="Q287" s="103"/>
    </row>
    <row r="288" spans="1:17" ht="34.5" customHeight="1" x14ac:dyDescent="0.2">
      <c r="A288" s="101"/>
      <c r="B288" s="93"/>
      <c r="C288" s="25"/>
      <c r="D288" s="18" t="s">
        <v>26</v>
      </c>
      <c r="E288" s="29">
        <v>0</v>
      </c>
      <c r="F288" s="94">
        <f t="shared" si="76"/>
        <v>0</v>
      </c>
      <c r="G288" s="149">
        <v>0</v>
      </c>
      <c r="H288" s="95">
        <v>0</v>
      </c>
      <c r="I288" s="95">
        <v>0</v>
      </c>
      <c r="J288" s="95">
        <v>0</v>
      </c>
      <c r="K288" s="95">
        <v>0</v>
      </c>
      <c r="L288" s="129"/>
      <c r="M288" s="24"/>
    </row>
    <row r="289" spans="1:13" ht="15" customHeight="1" x14ac:dyDescent="0.2">
      <c r="A289" s="99" t="s">
        <v>443</v>
      </c>
      <c r="B289" s="88" t="s">
        <v>375</v>
      </c>
      <c r="C289" s="23" t="s">
        <v>373</v>
      </c>
      <c r="D289" s="18" t="s">
        <v>2</v>
      </c>
      <c r="E289" s="29">
        <f>SUM(E290:E293)</f>
        <v>0</v>
      </c>
      <c r="F289" s="94">
        <f t="shared" ref="F289:F293" si="79">SUM(G289:K289)</f>
        <v>651995.04500000004</v>
      </c>
      <c r="G289" s="94">
        <f>SUM(G290:G293)</f>
        <v>0</v>
      </c>
      <c r="H289" s="29">
        <f>SUM(H290:H293)</f>
        <v>0</v>
      </c>
      <c r="I289" s="29">
        <f>SUM(I290:I293)</f>
        <v>209795.04500000001</v>
      </c>
      <c r="J289" s="29">
        <f>SUM(J290:J293)</f>
        <v>221100</v>
      </c>
      <c r="K289" s="29">
        <f>SUM(K290:K293)</f>
        <v>221100</v>
      </c>
      <c r="L289" s="129"/>
      <c r="M289" s="24"/>
    </row>
    <row r="290" spans="1:13" ht="54" customHeight="1" x14ac:dyDescent="0.2">
      <c r="A290" s="100"/>
      <c r="B290" s="92"/>
      <c r="C290" s="33"/>
      <c r="D290" s="18" t="s">
        <v>1</v>
      </c>
      <c r="E290" s="29">
        <v>0</v>
      </c>
      <c r="F290" s="94">
        <f t="shared" si="79"/>
        <v>0</v>
      </c>
      <c r="G290" s="149">
        <v>0</v>
      </c>
      <c r="H290" s="95">
        <v>0</v>
      </c>
      <c r="I290" s="95">
        <v>0</v>
      </c>
      <c r="J290" s="95">
        <v>0</v>
      </c>
      <c r="K290" s="95">
        <v>0</v>
      </c>
      <c r="L290" s="129"/>
      <c r="M290" s="24"/>
    </row>
    <row r="291" spans="1:13" ht="48" customHeight="1" x14ac:dyDescent="0.2">
      <c r="A291" s="100"/>
      <c r="B291" s="92"/>
      <c r="C291" s="33"/>
      <c r="D291" s="18" t="s">
        <v>7</v>
      </c>
      <c r="E291" s="29">
        <v>0</v>
      </c>
      <c r="F291" s="94">
        <f t="shared" si="79"/>
        <v>0</v>
      </c>
      <c r="G291" s="149">
        <v>0</v>
      </c>
      <c r="H291" s="95">
        <v>0</v>
      </c>
      <c r="I291" s="95">
        <v>0</v>
      </c>
      <c r="J291" s="95">
        <v>0</v>
      </c>
      <c r="K291" s="95">
        <v>0</v>
      </c>
      <c r="L291" s="129"/>
      <c r="M291" s="24"/>
    </row>
    <row r="292" spans="1:13" ht="47.25" customHeight="1" x14ac:dyDescent="0.2">
      <c r="A292" s="100"/>
      <c r="B292" s="92"/>
      <c r="C292" s="33"/>
      <c r="D292" s="18" t="s">
        <v>16</v>
      </c>
      <c r="E292" s="29">
        <v>0</v>
      </c>
      <c r="F292" s="94">
        <f t="shared" si="79"/>
        <v>651995.04500000004</v>
      </c>
      <c r="G292" s="149">
        <v>0</v>
      </c>
      <c r="H292" s="95">
        <v>0</v>
      </c>
      <c r="I292" s="95">
        <v>209795.04500000001</v>
      </c>
      <c r="J292" s="95">
        <v>221100</v>
      </c>
      <c r="K292" s="95">
        <v>221100</v>
      </c>
      <c r="L292" s="129"/>
      <c r="M292" s="24"/>
    </row>
    <row r="293" spans="1:13" ht="34.5" customHeight="1" x14ac:dyDescent="0.2">
      <c r="A293" s="101"/>
      <c r="B293" s="93"/>
      <c r="C293" s="25"/>
      <c r="D293" s="18" t="s">
        <v>26</v>
      </c>
      <c r="E293" s="29">
        <v>0</v>
      </c>
      <c r="F293" s="94">
        <f t="shared" si="79"/>
        <v>0</v>
      </c>
      <c r="G293" s="149">
        <v>0</v>
      </c>
      <c r="H293" s="95">
        <v>0</v>
      </c>
      <c r="I293" s="95">
        <v>0</v>
      </c>
      <c r="J293" s="95">
        <v>0</v>
      </c>
      <c r="K293" s="95">
        <v>0</v>
      </c>
      <c r="L293" s="129"/>
      <c r="M293" s="24"/>
    </row>
    <row r="294" spans="1:13" ht="15" customHeight="1" x14ac:dyDescent="0.2">
      <c r="A294" s="99" t="s">
        <v>444</v>
      </c>
      <c r="B294" s="88" t="s">
        <v>437</v>
      </c>
      <c r="C294" s="23" t="s">
        <v>373</v>
      </c>
      <c r="D294" s="18" t="s">
        <v>2</v>
      </c>
      <c r="E294" s="29">
        <f>SUM(E295:E298)</f>
        <v>0</v>
      </c>
      <c r="F294" s="94">
        <f t="shared" ref="F294:F298" si="80">SUM(G294:K294)</f>
        <v>13694.08</v>
      </c>
      <c r="G294" s="94">
        <f>SUM(G295:G298)</f>
        <v>0</v>
      </c>
      <c r="H294" s="29">
        <f>SUM(H295:H298)</f>
        <v>0</v>
      </c>
      <c r="I294" s="29">
        <f>SUM(I295:I298)</f>
        <v>13694.08</v>
      </c>
      <c r="J294" s="29">
        <f>SUM(J295:J298)</f>
        <v>0</v>
      </c>
      <c r="K294" s="29">
        <f>SUM(K295:K298)</f>
        <v>0</v>
      </c>
      <c r="L294" s="129"/>
      <c r="M294" s="24"/>
    </row>
    <row r="295" spans="1:13" ht="54" customHeight="1" x14ac:dyDescent="0.2">
      <c r="A295" s="100"/>
      <c r="B295" s="92"/>
      <c r="C295" s="33"/>
      <c r="D295" s="18" t="s">
        <v>1</v>
      </c>
      <c r="E295" s="29">
        <v>0</v>
      </c>
      <c r="F295" s="94">
        <f t="shared" si="80"/>
        <v>0</v>
      </c>
      <c r="G295" s="149">
        <v>0</v>
      </c>
      <c r="H295" s="95">
        <v>0</v>
      </c>
      <c r="I295" s="95">
        <v>0</v>
      </c>
      <c r="J295" s="95">
        <v>0</v>
      </c>
      <c r="K295" s="95">
        <v>0</v>
      </c>
      <c r="L295" s="129"/>
      <c r="M295" s="24"/>
    </row>
    <row r="296" spans="1:13" ht="48" customHeight="1" x14ac:dyDescent="0.2">
      <c r="A296" s="100"/>
      <c r="B296" s="92"/>
      <c r="C296" s="33"/>
      <c r="D296" s="18" t="s">
        <v>7</v>
      </c>
      <c r="E296" s="29">
        <v>0</v>
      </c>
      <c r="F296" s="94">
        <f t="shared" si="80"/>
        <v>0</v>
      </c>
      <c r="G296" s="149">
        <v>0</v>
      </c>
      <c r="H296" s="95">
        <v>0</v>
      </c>
      <c r="I296" s="95">
        <v>0</v>
      </c>
      <c r="J296" s="95">
        <v>0</v>
      </c>
      <c r="K296" s="95">
        <v>0</v>
      </c>
      <c r="L296" s="129"/>
      <c r="M296" s="24"/>
    </row>
    <row r="297" spans="1:13" ht="47.25" customHeight="1" x14ac:dyDescent="0.2">
      <c r="A297" s="100"/>
      <c r="B297" s="92"/>
      <c r="C297" s="33"/>
      <c r="D297" s="18" t="s">
        <v>16</v>
      </c>
      <c r="E297" s="29">
        <v>0</v>
      </c>
      <c r="F297" s="94">
        <f t="shared" si="80"/>
        <v>13694.08</v>
      </c>
      <c r="G297" s="149">
        <v>0</v>
      </c>
      <c r="H297" s="95">
        <v>0</v>
      </c>
      <c r="I297" s="95">
        <v>13694.08</v>
      </c>
      <c r="J297" s="95">
        <v>0</v>
      </c>
      <c r="K297" s="95">
        <v>0</v>
      </c>
      <c r="L297" s="129"/>
      <c r="M297" s="24"/>
    </row>
    <row r="298" spans="1:13" ht="34.5" customHeight="1" x14ac:dyDescent="0.2">
      <c r="A298" s="101"/>
      <c r="B298" s="93"/>
      <c r="C298" s="25"/>
      <c r="D298" s="18" t="s">
        <v>26</v>
      </c>
      <c r="E298" s="29">
        <v>0</v>
      </c>
      <c r="F298" s="94">
        <f t="shared" si="80"/>
        <v>0</v>
      </c>
      <c r="G298" s="149">
        <v>0</v>
      </c>
      <c r="H298" s="95">
        <v>0</v>
      </c>
      <c r="I298" s="95">
        <v>0</v>
      </c>
      <c r="J298" s="95">
        <v>0</v>
      </c>
      <c r="K298" s="95">
        <v>0</v>
      </c>
      <c r="L298" s="129"/>
      <c r="M298" s="24"/>
    </row>
    <row r="299" spans="1:13" ht="15.75" customHeight="1" x14ac:dyDescent="0.2">
      <c r="A299" s="99" t="s">
        <v>445</v>
      </c>
      <c r="B299" s="88" t="s">
        <v>523</v>
      </c>
      <c r="C299" s="23" t="s">
        <v>373</v>
      </c>
      <c r="D299" s="18" t="s">
        <v>2</v>
      </c>
      <c r="E299" s="29">
        <f>SUM(E300:E303)</f>
        <v>0</v>
      </c>
      <c r="F299" s="94">
        <f t="shared" ref="F299:F303" si="81">SUM(G299:K299)</f>
        <v>1546.5709999999999</v>
      </c>
      <c r="G299" s="94">
        <f>SUM(G300:G303)</f>
        <v>0</v>
      </c>
      <c r="H299" s="29">
        <f>SUM(H300:H303)</f>
        <v>0</v>
      </c>
      <c r="I299" s="29">
        <f>SUM(I300:I303)</f>
        <v>1546.5709999999999</v>
      </c>
      <c r="J299" s="29">
        <f>SUM(J300:J303)</f>
        <v>0</v>
      </c>
      <c r="K299" s="29">
        <f>SUM(K300:K303)</f>
        <v>0</v>
      </c>
      <c r="L299" s="129"/>
      <c r="M299" s="24"/>
    </row>
    <row r="300" spans="1:13" ht="49.5" customHeight="1" x14ac:dyDescent="0.2">
      <c r="A300" s="100"/>
      <c r="B300" s="92"/>
      <c r="C300" s="33"/>
      <c r="D300" s="18" t="s">
        <v>1</v>
      </c>
      <c r="E300" s="29">
        <v>0</v>
      </c>
      <c r="F300" s="94">
        <f t="shared" si="81"/>
        <v>0</v>
      </c>
      <c r="G300" s="149">
        <v>0</v>
      </c>
      <c r="H300" s="95">
        <v>0</v>
      </c>
      <c r="I300" s="95">
        <v>0</v>
      </c>
      <c r="J300" s="95">
        <v>0</v>
      </c>
      <c r="K300" s="95">
        <v>0</v>
      </c>
      <c r="L300" s="129"/>
      <c r="M300" s="24"/>
    </row>
    <row r="301" spans="1:13" ht="45.75" customHeight="1" x14ac:dyDescent="0.2">
      <c r="A301" s="100"/>
      <c r="B301" s="92"/>
      <c r="C301" s="33"/>
      <c r="D301" s="18" t="s">
        <v>7</v>
      </c>
      <c r="E301" s="29">
        <v>0</v>
      </c>
      <c r="F301" s="94">
        <f t="shared" si="81"/>
        <v>0</v>
      </c>
      <c r="G301" s="149">
        <v>0</v>
      </c>
      <c r="H301" s="95">
        <v>0</v>
      </c>
      <c r="I301" s="95">
        <v>0</v>
      </c>
      <c r="J301" s="95">
        <v>0</v>
      </c>
      <c r="K301" s="95">
        <v>0</v>
      </c>
      <c r="L301" s="129"/>
      <c r="M301" s="24"/>
    </row>
    <row r="302" spans="1:13" ht="47.25" customHeight="1" x14ac:dyDescent="0.2">
      <c r="A302" s="100"/>
      <c r="B302" s="92"/>
      <c r="C302" s="33"/>
      <c r="D302" s="18" t="s">
        <v>16</v>
      </c>
      <c r="E302" s="29">
        <v>0</v>
      </c>
      <c r="F302" s="94">
        <f t="shared" si="81"/>
        <v>1546.5709999999999</v>
      </c>
      <c r="G302" s="149">
        <v>0</v>
      </c>
      <c r="H302" s="95">
        <v>0</v>
      </c>
      <c r="I302" s="95">
        <v>1546.5709999999999</v>
      </c>
      <c r="J302" s="95">
        <v>0</v>
      </c>
      <c r="K302" s="95">
        <v>0</v>
      </c>
      <c r="L302" s="129"/>
      <c r="M302" s="24"/>
    </row>
    <row r="303" spans="1:13" ht="34.5" customHeight="1" x14ac:dyDescent="0.2">
      <c r="A303" s="101"/>
      <c r="B303" s="93"/>
      <c r="C303" s="25"/>
      <c r="D303" s="18" t="s">
        <v>26</v>
      </c>
      <c r="E303" s="29">
        <v>0</v>
      </c>
      <c r="F303" s="94">
        <f t="shared" si="81"/>
        <v>0</v>
      </c>
      <c r="G303" s="149">
        <v>0</v>
      </c>
      <c r="H303" s="95">
        <v>0</v>
      </c>
      <c r="I303" s="95">
        <v>0</v>
      </c>
      <c r="J303" s="95">
        <v>0</v>
      </c>
      <c r="K303" s="95">
        <v>0</v>
      </c>
      <c r="L303" s="129"/>
      <c r="M303" s="24"/>
    </row>
    <row r="304" spans="1:13" ht="15" x14ac:dyDescent="0.2">
      <c r="A304" s="99" t="s">
        <v>446</v>
      </c>
      <c r="B304" s="88" t="s">
        <v>195</v>
      </c>
      <c r="C304" s="23"/>
      <c r="D304" s="18" t="s">
        <v>2</v>
      </c>
      <c r="E304" s="29">
        <f>SUM(E305:E308)</f>
        <v>0</v>
      </c>
      <c r="F304" s="94">
        <f t="shared" si="76"/>
        <v>5213</v>
      </c>
      <c r="G304" s="94">
        <f t="shared" ref="G304:K304" si="82">SUM(G305:G308)</f>
        <v>5213</v>
      </c>
      <c r="H304" s="29">
        <f t="shared" si="82"/>
        <v>0</v>
      </c>
      <c r="I304" s="29">
        <f t="shared" si="82"/>
        <v>0</v>
      </c>
      <c r="J304" s="29">
        <f t="shared" si="82"/>
        <v>0</v>
      </c>
      <c r="K304" s="29">
        <f t="shared" si="82"/>
        <v>0</v>
      </c>
      <c r="L304" s="146"/>
      <c r="M304" s="23"/>
    </row>
    <row r="305" spans="1:15" ht="45" x14ac:dyDescent="0.2">
      <c r="A305" s="100"/>
      <c r="B305" s="92"/>
      <c r="C305" s="33"/>
      <c r="D305" s="18" t="s">
        <v>1</v>
      </c>
      <c r="E305" s="29">
        <v>0</v>
      </c>
      <c r="F305" s="94">
        <f t="shared" si="76"/>
        <v>0</v>
      </c>
      <c r="G305" s="149">
        <v>0</v>
      </c>
      <c r="H305" s="95">
        <v>0</v>
      </c>
      <c r="I305" s="95">
        <v>0</v>
      </c>
      <c r="J305" s="95">
        <v>0</v>
      </c>
      <c r="K305" s="95">
        <v>0</v>
      </c>
      <c r="L305" s="147"/>
      <c r="M305" s="33"/>
    </row>
    <row r="306" spans="1:15" ht="45" x14ac:dyDescent="0.2">
      <c r="A306" s="100"/>
      <c r="B306" s="92"/>
      <c r="C306" s="33"/>
      <c r="D306" s="18" t="s">
        <v>7</v>
      </c>
      <c r="E306" s="29">
        <v>0</v>
      </c>
      <c r="F306" s="94">
        <f t="shared" si="76"/>
        <v>0</v>
      </c>
      <c r="G306" s="149">
        <v>0</v>
      </c>
      <c r="H306" s="95">
        <v>0</v>
      </c>
      <c r="I306" s="95">
        <v>0</v>
      </c>
      <c r="J306" s="95">
        <v>0</v>
      </c>
      <c r="K306" s="95">
        <v>0</v>
      </c>
      <c r="L306" s="147"/>
      <c r="M306" s="33"/>
    </row>
    <row r="307" spans="1:15" ht="45" x14ac:dyDescent="0.2">
      <c r="A307" s="100"/>
      <c r="B307" s="92"/>
      <c r="C307" s="33"/>
      <c r="D307" s="18" t="s">
        <v>16</v>
      </c>
      <c r="E307" s="29">
        <v>0</v>
      </c>
      <c r="F307" s="94">
        <f t="shared" si="76"/>
        <v>5213</v>
      </c>
      <c r="G307" s="149">
        <v>5213</v>
      </c>
      <c r="H307" s="95">
        <v>0</v>
      </c>
      <c r="I307" s="95">
        <v>0</v>
      </c>
      <c r="J307" s="95">
        <v>0</v>
      </c>
      <c r="K307" s="95">
        <v>0</v>
      </c>
      <c r="L307" s="147"/>
      <c r="M307" s="33"/>
    </row>
    <row r="308" spans="1:15" ht="30" x14ac:dyDescent="0.2">
      <c r="A308" s="101"/>
      <c r="B308" s="93"/>
      <c r="C308" s="25"/>
      <c r="D308" s="18" t="s">
        <v>26</v>
      </c>
      <c r="E308" s="29">
        <v>0</v>
      </c>
      <c r="F308" s="94">
        <f t="shared" si="76"/>
        <v>0</v>
      </c>
      <c r="G308" s="149">
        <v>0</v>
      </c>
      <c r="H308" s="95">
        <v>0</v>
      </c>
      <c r="I308" s="95">
        <v>0</v>
      </c>
      <c r="J308" s="95">
        <v>0</v>
      </c>
      <c r="K308" s="95">
        <v>0</v>
      </c>
      <c r="L308" s="148"/>
      <c r="M308" s="25"/>
    </row>
    <row r="309" spans="1:15" ht="15" customHeight="1" x14ac:dyDescent="0.2">
      <c r="A309" s="99" t="s">
        <v>447</v>
      </c>
      <c r="B309" s="88" t="s">
        <v>196</v>
      </c>
      <c r="C309" s="23" t="s">
        <v>89</v>
      </c>
      <c r="D309" s="18" t="s">
        <v>2</v>
      </c>
      <c r="E309" s="29">
        <f>SUM(E310:E313)</f>
        <v>0</v>
      </c>
      <c r="F309" s="94">
        <f t="shared" si="76"/>
        <v>57666.8</v>
      </c>
      <c r="G309" s="94">
        <f t="shared" ref="G309:K309" si="83">SUM(G310:G313)</f>
        <v>10450</v>
      </c>
      <c r="H309" s="29">
        <f t="shared" si="83"/>
        <v>10690.4</v>
      </c>
      <c r="I309" s="29">
        <f t="shared" si="83"/>
        <v>12503.4</v>
      </c>
      <c r="J309" s="29">
        <f t="shared" si="83"/>
        <v>12011.5</v>
      </c>
      <c r="K309" s="29">
        <f t="shared" si="83"/>
        <v>12011.5</v>
      </c>
      <c r="L309" s="129"/>
      <c r="M309" s="24"/>
    </row>
    <row r="310" spans="1:15" ht="54" customHeight="1" x14ac:dyDescent="0.2">
      <c r="A310" s="100"/>
      <c r="B310" s="92"/>
      <c r="C310" s="33"/>
      <c r="D310" s="18" t="s">
        <v>1</v>
      </c>
      <c r="E310" s="29">
        <v>0</v>
      </c>
      <c r="F310" s="94">
        <f t="shared" si="76"/>
        <v>0</v>
      </c>
      <c r="G310" s="94">
        <v>0</v>
      </c>
      <c r="H310" s="29">
        <v>0</v>
      </c>
      <c r="I310" s="29">
        <v>0</v>
      </c>
      <c r="J310" s="29">
        <v>0</v>
      </c>
      <c r="K310" s="29">
        <v>0</v>
      </c>
      <c r="L310" s="129"/>
      <c r="M310" s="24"/>
    </row>
    <row r="311" spans="1:15" ht="39.75" customHeight="1" x14ac:dyDescent="0.2">
      <c r="A311" s="100"/>
      <c r="B311" s="92"/>
      <c r="C311" s="33"/>
      <c r="D311" s="18" t="s">
        <v>7</v>
      </c>
      <c r="E311" s="29">
        <v>0</v>
      </c>
      <c r="F311" s="94">
        <f t="shared" si="76"/>
        <v>0</v>
      </c>
      <c r="G311" s="94">
        <v>0</v>
      </c>
      <c r="H311" s="29">
        <v>0</v>
      </c>
      <c r="I311" s="29">
        <v>0</v>
      </c>
      <c r="J311" s="29">
        <v>0</v>
      </c>
      <c r="K311" s="29">
        <v>0</v>
      </c>
      <c r="L311" s="129"/>
      <c r="M311" s="24"/>
    </row>
    <row r="312" spans="1:15" ht="50.25" customHeight="1" x14ac:dyDescent="0.2">
      <c r="A312" s="100"/>
      <c r="B312" s="92"/>
      <c r="C312" s="33"/>
      <c r="D312" s="18" t="s">
        <v>16</v>
      </c>
      <c r="E312" s="29">
        <v>0</v>
      </c>
      <c r="F312" s="94">
        <f t="shared" si="76"/>
        <v>57666.8</v>
      </c>
      <c r="G312" s="94">
        <v>10450</v>
      </c>
      <c r="H312" s="29">
        <v>10690.4</v>
      </c>
      <c r="I312" s="29">
        <v>12503.4</v>
      </c>
      <c r="J312" s="29">
        <v>12011.5</v>
      </c>
      <c r="K312" s="29">
        <v>12011.5</v>
      </c>
      <c r="L312" s="129"/>
      <c r="M312" s="24"/>
      <c r="O312" s="103"/>
    </row>
    <row r="313" spans="1:15" ht="39" customHeight="1" x14ac:dyDescent="0.2">
      <c r="A313" s="101"/>
      <c r="B313" s="93"/>
      <c r="C313" s="25"/>
      <c r="D313" s="18" t="s">
        <v>26</v>
      </c>
      <c r="E313" s="29">
        <v>0</v>
      </c>
      <c r="F313" s="94">
        <f t="shared" si="76"/>
        <v>0</v>
      </c>
      <c r="G313" s="94">
        <v>0</v>
      </c>
      <c r="H313" s="29">
        <v>0</v>
      </c>
      <c r="I313" s="29">
        <v>0</v>
      </c>
      <c r="J313" s="29">
        <v>0</v>
      </c>
      <c r="K313" s="29">
        <v>0</v>
      </c>
      <c r="L313" s="129"/>
      <c r="M313" s="24"/>
    </row>
    <row r="314" spans="1:15" ht="15" customHeight="1" x14ac:dyDescent="0.2">
      <c r="A314" s="99" t="s">
        <v>448</v>
      </c>
      <c r="B314" s="88" t="s">
        <v>197</v>
      </c>
      <c r="C314" s="23" t="s">
        <v>89</v>
      </c>
      <c r="D314" s="18" t="s">
        <v>2</v>
      </c>
      <c r="E314" s="29">
        <f>SUM(E315:E318)</f>
        <v>0</v>
      </c>
      <c r="F314" s="94">
        <f t="shared" si="76"/>
        <v>0</v>
      </c>
      <c r="G314" s="94">
        <f t="shared" ref="G314:K314" si="84">SUM(G315:G318)</f>
        <v>0</v>
      </c>
      <c r="H314" s="29">
        <f t="shared" si="84"/>
        <v>0</v>
      </c>
      <c r="I314" s="29">
        <f t="shared" si="84"/>
        <v>0</v>
      </c>
      <c r="J314" s="29">
        <f t="shared" si="84"/>
        <v>0</v>
      </c>
      <c r="K314" s="29">
        <f t="shared" si="84"/>
        <v>0</v>
      </c>
      <c r="L314" s="129"/>
      <c r="M314" s="24"/>
    </row>
    <row r="315" spans="1:15" ht="51.75" customHeight="1" x14ac:dyDescent="0.2">
      <c r="A315" s="100"/>
      <c r="B315" s="92"/>
      <c r="C315" s="33"/>
      <c r="D315" s="18" t="s">
        <v>1</v>
      </c>
      <c r="E315" s="29">
        <v>0</v>
      </c>
      <c r="F315" s="94">
        <f t="shared" si="76"/>
        <v>0</v>
      </c>
      <c r="G315" s="94">
        <v>0</v>
      </c>
      <c r="H315" s="29">
        <v>0</v>
      </c>
      <c r="I315" s="29">
        <v>0</v>
      </c>
      <c r="J315" s="29">
        <v>0</v>
      </c>
      <c r="K315" s="29">
        <v>0</v>
      </c>
      <c r="L315" s="129"/>
      <c r="M315" s="24"/>
    </row>
    <row r="316" spans="1:15" ht="39" customHeight="1" x14ac:dyDescent="0.2">
      <c r="A316" s="100"/>
      <c r="B316" s="92"/>
      <c r="C316" s="33"/>
      <c r="D316" s="18" t="s">
        <v>7</v>
      </c>
      <c r="E316" s="29">
        <v>0</v>
      </c>
      <c r="F316" s="94">
        <f t="shared" si="76"/>
        <v>0</v>
      </c>
      <c r="G316" s="94">
        <v>0</v>
      </c>
      <c r="H316" s="29">
        <v>0</v>
      </c>
      <c r="I316" s="29">
        <v>0</v>
      </c>
      <c r="J316" s="29">
        <v>0</v>
      </c>
      <c r="K316" s="29">
        <v>0</v>
      </c>
      <c r="L316" s="129"/>
      <c r="M316" s="24"/>
    </row>
    <row r="317" spans="1:15" ht="52.5" customHeight="1" x14ac:dyDescent="0.2">
      <c r="A317" s="100"/>
      <c r="B317" s="92"/>
      <c r="C317" s="33"/>
      <c r="D317" s="18" t="s">
        <v>16</v>
      </c>
      <c r="E317" s="29">
        <v>0</v>
      </c>
      <c r="F317" s="94">
        <f t="shared" ref="F317:F374" si="85">SUM(G317:K317)</f>
        <v>0</v>
      </c>
      <c r="G317" s="94">
        <v>0</v>
      </c>
      <c r="H317" s="29">
        <v>0</v>
      </c>
      <c r="I317" s="29">
        <v>0</v>
      </c>
      <c r="J317" s="29">
        <v>0</v>
      </c>
      <c r="K317" s="29">
        <v>0</v>
      </c>
      <c r="L317" s="129"/>
      <c r="M317" s="24"/>
    </row>
    <row r="318" spans="1:15" ht="40.5" customHeight="1" x14ac:dyDescent="0.2">
      <c r="A318" s="101"/>
      <c r="B318" s="93"/>
      <c r="C318" s="25"/>
      <c r="D318" s="18" t="s">
        <v>26</v>
      </c>
      <c r="E318" s="29">
        <v>0</v>
      </c>
      <c r="F318" s="94">
        <f t="shared" si="85"/>
        <v>0</v>
      </c>
      <c r="G318" s="94">
        <v>0</v>
      </c>
      <c r="H318" s="29">
        <v>0</v>
      </c>
      <c r="I318" s="29">
        <v>0</v>
      </c>
      <c r="J318" s="29">
        <v>0</v>
      </c>
      <c r="K318" s="29">
        <v>0</v>
      </c>
      <c r="L318" s="129"/>
      <c r="M318" s="24"/>
    </row>
    <row r="319" spans="1:15" ht="15" customHeight="1" x14ac:dyDescent="0.2">
      <c r="A319" s="99" t="s">
        <v>449</v>
      </c>
      <c r="B319" s="88" t="s">
        <v>198</v>
      </c>
      <c r="C319" s="23" t="s">
        <v>89</v>
      </c>
      <c r="D319" s="18" t="s">
        <v>2</v>
      </c>
      <c r="E319" s="29">
        <f>SUM(E320:E323)</f>
        <v>0</v>
      </c>
      <c r="F319" s="94">
        <f t="shared" si="85"/>
        <v>4750</v>
      </c>
      <c r="G319" s="94">
        <f t="shared" ref="G319:K319" si="86">SUM(G320:G323)</f>
        <v>4750</v>
      </c>
      <c r="H319" s="29">
        <f t="shared" si="86"/>
        <v>0</v>
      </c>
      <c r="I319" s="29">
        <f t="shared" si="86"/>
        <v>0</v>
      </c>
      <c r="J319" s="29">
        <f t="shared" si="86"/>
        <v>0</v>
      </c>
      <c r="K319" s="29">
        <f t="shared" si="86"/>
        <v>0</v>
      </c>
      <c r="L319" s="129"/>
      <c r="M319" s="24"/>
    </row>
    <row r="320" spans="1:15" ht="54" customHeight="1" x14ac:dyDescent="0.2">
      <c r="A320" s="100"/>
      <c r="B320" s="92"/>
      <c r="C320" s="33"/>
      <c r="D320" s="18" t="s">
        <v>1</v>
      </c>
      <c r="E320" s="29">
        <v>0</v>
      </c>
      <c r="F320" s="94">
        <f t="shared" si="85"/>
        <v>0</v>
      </c>
      <c r="G320" s="94">
        <v>0</v>
      </c>
      <c r="H320" s="29">
        <v>0</v>
      </c>
      <c r="I320" s="29">
        <v>0</v>
      </c>
      <c r="J320" s="29">
        <v>0</v>
      </c>
      <c r="K320" s="29">
        <v>0</v>
      </c>
      <c r="L320" s="129"/>
      <c r="M320" s="24"/>
    </row>
    <row r="321" spans="1:15" ht="39" customHeight="1" x14ac:dyDescent="0.2">
      <c r="A321" s="100"/>
      <c r="B321" s="92"/>
      <c r="C321" s="33"/>
      <c r="D321" s="18" t="s">
        <v>7</v>
      </c>
      <c r="E321" s="29">
        <v>0</v>
      </c>
      <c r="F321" s="94">
        <f t="shared" si="85"/>
        <v>0</v>
      </c>
      <c r="G321" s="94">
        <v>0</v>
      </c>
      <c r="H321" s="29">
        <v>0</v>
      </c>
      <c r="I321" s="29">
        <v>0</v>
      </c>
      <c r="J321" s="29">
        <v>0</v>
      </c>
      <c r="K321" s="29">
        <v>0</v>
      </c>
      <c r="L321" s="129"/>
      <c r="M321" s="24"/>
    </row>
    <row r="322" spans="1:15" ht="47.25" customHeight="1" x14ac:dyDescent="0.2">
      <c r="A322" s="100"/>
      <c r="B322" s="92"/>
      <c r="C322" s="33"/>
      <c r="D322" s="18" t="s">
        <v>16</v>
      </c>
      <c r="E322" s="29">
        <v>0</v>
      </c>
      <c r="F322" s="94">
        <f t="shared" si="85"/>
        <v>4750</v>
      </c>
      <c r="G322" s="94">
        <v>4750</v>
      </c>
      <c r="H322" s="29">
        <v>0</v>
      </c>
      <c r="I322" s="29">
        <v>0</v>
      </c>
      <c r="J322" s="29">
        <v>0</v>
      </c>
      <c r="K322" s="29">
        <v>0</v>
      </c>
      <c r="L322" s="129"/>
      <c r="M322" s="24"/>
    </row>
    <row r="323" spans="1:15" ht="34.5" customHeight="1" x14ac:dyDescent="0.2">
      <c r="A323" s="101"/>
      <c r="B323" s="93"/>
      <c r="C323" s="25"/>
      <c r="D323" s="18" t="s">
        <v>26</v>
      </c>
      <c r="E323" s="29">
        <v>0</v>
      </c>
      <c r="F323" s="94">
        <f t="shared" si="85"/>
        <v>0</v>
      </c>
      <c r="G323" s="94">
        <v>0</v>
      </c>
      <c r="H323" s="29">
        <v>0</v>
      </c>
      <c r="I323" s="29">
        <v>0</v>
      </c>
      <c r="J323" s="29">
        <v>0</v>
      </c>
      <c r="K323" s="29">
        <v>0</v>
      </c>
      <c r="L323" s="129"/>
      <c r="M323" s="24"/>
    </row>
    <row r="324" spans="1:15" ht="15" customHeight="1" x14ac:dyDescent="0.2">
      <c r="A324" s="99" t="s">
        <v>450</v>
      </c>
      <c r="B324" s="88" t="s">
        <v>199</v>
      </c>
      <c r="C324" s="23">
        <v>2020</v>
      </c>
      <c r="D324" s="18" t="s">
        <v>2</v>
      </c>
      <c r="E324" s="29">
        <f>SUM(E325:E328)</f>
        <v>0</v>
      </c>
      <c r="F324" s="94">
        <f t="shared" si="85"/>
        <v>3861</v>
      </c>
      <c r="G324" s="94">
        <f t="shared" ref="G324:K324" si="87">SUM(G325:G328)</f>
        <v>3861</v>
      </c>
      <c r="H324" s="29">
        <f t="shared" si="87"/>
        <v>0</v>
      </c>
      <c r="I324" s="29">
        <f t="shared" si="87"/>
        <v>0</v>
      </c>
      <c r="J324" s="29">
        <f t="shared" si="87"/>
        <v>0</v>
      </c>
      <c r="K324" s="29">
        <f t="shared" si="87"/>
        <v>0</v>
      </c>
      <c r="L324" s="129"/>
      <c r="M324" s="24"/>
    </row>
    <row r="325" spans="1:15" ht="51.75" customHeight="1" x14ac:dyDescent="0.2">
      <c r="A325" s="100"/>
      <c r="B325" s="92"/>
      <c r="C325" s="33"/>
      <c r="D325" s="18" t="s">
        <v>1</v>
      </c>
      <c r="E325" s="29">
        <v>0</v>
      </c>
      <c r="F325" s="94">
        <f t="shared" si="85"/>
        <v>0</v>
      </c>
      <c r="G325" s="94">
        <v>0</v>
      </c>
      <c r="H325" s="29">
        <v>0</v>
      </c>
      <c r="I325" s="29">
        <v>0</v>
      </c>
      <c r="J325" s="29">
        <v>0</v>
      </c>
      <c r="K325" s="29">
        <v>0</v>
      </c>
      <c r="L325" s="129"/>
      <c r="M325" s="24"/>
    </row>
    <row r="326" spans="1:15" ht="39" customHeight="1" x14ac:dyDescent="0.2">
      <c r="A326" s="100"/>
      <c r="B326" s="92"/>
      <c r="C326" s="33"/>
      <c r="D326" s="18" t="s">
        <v>7</v>
      </c>
      <c r="E326" s="29">
        <v>0</v>
      </c>
      <c r="F326" s="94">
        <f t="shared" si="85"/>
        <v>0</v>
      </c>
      <c r="G326" s="94">
        <v>0</v>
      </c>
      <c r="H326" s="29">
        <v>0</v>
      </c>
      <c r="I326" s="29">
        <v>0</v>
      </c>
      <c r="J326" s="29">
        <v>0</v>
      </c>
      <c r="K326" s="29">
        <v>0</v>
      </c>
      <c r="L326" s="129"/>
      <c r="M326" s="24"/>
    </row>
    <row r="327" spans="1:15" ht="52.5" customHeight="1" x14ac:dyDescent="0.2">
      <c r="A327" s="100"/>
      <c r="B327" s="92"/>
      <c r="C327" s="33"/>
      <c r="D327" s="18" t="s">
        <v>16</v>
      </c>
      <c r="E327" s="29">
        <v>0</v>
      </c>
      <c r="F327" s="94">
        <f t="shared" si="85"/>
        <v>3861</v>
      </c>
      <c r="G327" s="94">
        <v>3861</v>
      </c>
      <c r="H327" s="29">
        <v>0</v>
      </c>
      <c r="I327" s="29">
        <v>0</v>
      </c>
      <c r="J327" s="29">
        <v>0</v>
      </c>
      <c r="K327" s="29">
        <v>0</v>
      </c>
      <c r="L327" s="129"/>
      <c r="M327" s="24"/>
    </row>
    <row r="328" spans="1:15" ht="40.5" customHeight="1" x14ac:dyDescent="0.2">
      <c r="A328" s="101"/>
      <c r="B328" s="93"/>
      <c r="C328" s="25"/>
      <c r="D328" s="18" t="s">
        <v>26</v>
      </c>
      <c r="E328" s="29">
        <v>0</v>
      </c>
      <c r="F328" s="94">
        <f t="shared" si="85"/>
        <v>0</v>
      </c>
      <c r="G328" s="94">
        <v>0</v>
      </c>
      <c r="H328" s="29">
        <v>0</v>
      </c>
      <c r="I328" s="29">
        <v>0</v>
      </c>
      <c r="J328" s="29">
        <v>0</v>
      </c>
      <c r="K328" s="29">
        <v>0</v>
      </c>
      <c r="L328" s="129"/>
      <c r="M328" s="24"/>
    </row>
    <row r="329" spans="1:15" ht="15" customHeight="1" x14ac:dyDescent="0.2">
      <c r="A329" s="99" t="s">
        <v>451</v>
      </c>
      <c r="B329" s="88" t="s">
        <v>200</v>
      </c>
      <c r="C329" s="23">
        <v>2020</v>
      </c>
      <c r="D329" s="18" t="s">
        <v>2</v>
      </c>
      <c r="E329" s="29">
        <f>SUM(E330:E333)</f>
        <v>0</v>
      </c>
      <c r="F329" s="94">
        <f t="shared" si="85"/>
        <v>5079.2</v>
      </c>
      <c r="G329" s="94">
        <f t="shared" ref="G329:K329" si="88">SUM(G330:G333)</f>
        <v>4002.4</v>
      </c>
      <c r="H329" s="29">
        <f t="shared" si="88"/>
        <v>1076.8</v>
      </c>
      <c r="I329" s="29">
        <f t="shared" si="88"/>
        <v>0</v>
      </c>
      <c r="J329" s="29">
        <f t="shared" si="88"/>
        <v>0</v>
      </c>
      <c r="K329" s="29">
        <f t="shared" si="88"/>
        <v>0</v>
      </c>
      <c r="L329" s="129"/>
      <c r="M329" s="24"/>
    </row>
    <row r="330" spans="1:15" ht="54" customHeight="1" x14ac:dyDescent="0.2">
      <c r="A330" s="100"/>
      <c r="B330" s="92"/>
      <c r="C330" s="33"/>
      <c r="D330" s="18" t="s">
        <v>1</v>
      </c>
      <c r="E330" s="29">
        <v>0</v>
      </c>
      <c r="F330" s="94">
        <f t="shared" si="85"/>
        <v>0</v>
      </c>
      <c r="G330" s="94">
        <v>0</v>
      </c>
      <c r="H330" s="29">
        <v>0</v>
      </c>
      <c r="I330" s="29">
        <v>0</v>
      </c>
      <c r="J330" s="29">
        <v>0</v>
      </c>
      <c r="K330" s="29">
        <v>0</v>
      </c>
      <c r="L330" s="129"/>
      <c r="M330" s="24"/>
    </row>
    <row r="331" spans="1:15" ht="39" customHeight="1" x14ac:dyDescent="0.2">
      <c r="A331" s="100"/>
      <c r="B331" s="92"/>
      <c r="C331" s="33"/>
      <c r="D331" s="18" t="s">
        <v>7</v>
      </c>
      <c r="E331" s="29">
        <v>0</v>
      </c>
      <c r="F331" s="94">
        <f t="shared" si="85"/>
        <v>0</v>
      </c>
      <c r="G331" s="94">
        <v>0</v>
      </c>
      <c r="H331" s="29">
        <v>0</v>
      </c>
      <c r="I331" s="29">
        <v>0</v>
      </c>
      <c r="J331" s="29">
        <v>0</v>
      </c>
      <c r="K331" s="29">
        <v>0</v>
      </c>
      <c r="L331" s="129"/>
      <c r="M331" s="24"/>
    </row>
    <row r="332" spans="1:15" ht="47.25" customHeight="1" x14ac:dyDescent="0.2">
      <c r="A332" s="100"/>
      <c r="B332" s="92"/>
      <c r="C332" s="33"/>
      <c r="D332" s="18" t="s">
        <v>16</v>
      </c>
      <c r="E332" s="29">
        <v>0</v>
      </c>
      <c r="F332" s="94">
        <f t="shared" si="85"/>
        <v>5079.2</v>
      </c>
      <c r="G332" s="94">
        <v>4002.4</v>
      </c>
      <c r="H332" s="29">
        <v>1076.8</v>
      </c>
      <c r="I332" s="29">
        <v>0</v>
      </c>
      <c r="J332" s="29">
        <v>0</v>
      </c>
      <c r="K332" s="29">
        <v>0</v>
      </c>
      <c r="L332" s="129"/>
      <c r="M332" s="24"/>
      <c r="O332" s="103"/>
    </row>
    <row r="333" spans="1:15" ht="34.5" customHeight="1" x14ac:dyDescent="0.2">
      <c r="A333" s="101"/>
      <c r="B333" s="93"/>
      <c r="C333" s="25"/>
      <c r="D333" s="18" t="s">
        <v>26</v>
      </c>
      <c r="E333" s="29">
        <v>0</v>
      </c>
      <c r="F333" s="94">
        <f t="shared" si="85"/>
        <v>0</v>
      </c>
      <c r="G333" s="94">
        <v>0</v>
      </c>
      <c r="H333" s="29">
        <v>0</v>
      </c>
      <c r="I333" s="29">
        <v>0</v>
      </c>
      <c r="J333" s="29">
        <v>0</v>
      </c>
      <c r="K333" s="29">
        <v>0</v>
      </c>
      <c r="L333" s="129"/>
      <c r="M333" s="24"/>
    </row>
    <row r="334" spans="1:15" ht="15" customHeight="1" x14ac:dyDescent="0.2">
      <c r="A334" s="99" t="s">
        <v>452</v>
      </c>
      <c r="B334" s="88" t="s">
        <v>250</v>
      </c>
      <c r="C334" s="23">
        <v>2020</v>
      </c>
      <c r="D334" s="18" t="s">
        <v>2</v>
      </c>
      <c r="E334" s="29">
        <f>SUM(E335:E338)</f>
        <v>0</v>
      </c>
      <c r="F334" s="94">
        <f t="shared" si="85"/>
        <v>386</v>
      </c>
      <c r="G334" s="94">
        <f t="shared" ref="G334:K334" si="89">SUM(G335:G338)</f>
        <v>386</v>
      </c>
      <c r="H334" s="29">
        <f t="shared" si="89"/>
        <v>0</v>
      </c>
      <c r="I334" s="29">
        <f t="shared" si="89"/>
        <v>0</v>
      </c>
      <c r="J334" s="29">
        <f t="shared" si="89"/>
        <v>0</v>
      </c>
      <c r="K334" s="29">
        <f t="shared" si="89"/>
        <v>0</v>
      </c>
      <c r="L334" s="129"/>
      <c r="M334" s="24"/>
    </row>
    <row r="335" spans="1:15" ht="54" customHeight="1" x14ac:dyDescent="0.2">
      <c r="A335" s="100"/>
      <c r="B335" s="92"/>
      <c r="C335" s="33"/>
      <c r="D335" s="18" t="s">
        <v>1</v>
      </c>
      <c r="E335" s="29">
        <v>0</v>
      </c>
      <c r="F335" s="94">
        <f t="shared" si="85"/>
        <v>0</v>
      </c>
      <c r="G335" s="94">
        <v>0</v>
      </c>
      <c r="H335" s="29">
        <v>0</v>
      </c>
      <c r="I335" s="29">
        <v>0</v>
      </c>
      <c r="J335" s="29">
        <v>0</v>
      </c>
      <c r="K335" s="29">
        <v>0</v>
      </c>
      <c r="L335" s="129"/>
      <c r="M335" s="24"/>
    </row>
    <row r="336" spans="1:15" ht="39" customHeight="1" x14ac:dyDescent="0.2">
      <c r="A336" s="100"/>
      <c r="B336" s="92"/>
      <c r="C336" s="33"/>
      <c r="D336" s="18" t="s">
        <v>7</v>
      </c>
      <c r="E336" s="29">
        <v>0</v>
      </c>
      <c r="F336" s="94">
        <f t="shared" si="85"/>
        <v>0</v>
      </c>
      <c r="G336" s="94">
        <v>0</v>
      </c>
      <c r="H336" s="29">
        <v>0</v>
      </c>
      <c r="I336" s="29">
        <v>0</v>
      </c>
      <c r="J336" s="29">
        <v>0</v>
      </c>
      <c r="K336" s="29">
        <v>0</v>
      </c>
      <c r="L336" s="129"/>
      <c r="M336" s="24"/>
    </row>
    <row r="337" spans="1:14" ht="47.25" customHeight="1" x14ac:dyDescent="0.2">
      <c r="A337" s="100"/>
      <c r="B337" s="92"/>
      <c r="C337" s="33"/>
      <c r="D337" s="18" t="s">
        <v>16</v>
      </c>
      <c r="E337" s="29">
        <v>0</v>
      </c>
      <c r="F337" s="94">
        <f t="shared" si="85"/>
        <v>386</v>
      </c>
      <c r="G337" s="94">
        <v>386</v>
      </c>
      <c r="H337" s="29">
        <v>0</v>
      </c>
      <c r="I337" s="29">
        <v>0</v>
      </c>
      <c r="J337" s="29">
        <v>0</v>
      </c>
      <c r="K337" s="29">
        <v>0</v>
      </c>
      <c r="L337" s="129"/>
      <c r="M337" s="24"/>
    </row>
    <row r="338" spans="1:14" ht="34.5" customHeight="1" x14ac:dyDescent="0.2">
      <c r="A338" s="101"/>
      <c r="B338" s="93"/>
      <c r="C338" s="25"/>
      <c r="D338" s="18" t="s">
        <v>26</v>
      </c>
      <c r="E338" s="29">
        <v>0</v>
      </c>
      <c r="F338" s="94">
        <f t="shared" si="85"/>
        <v>0</v>
      </c>
      <c r="G338" s="94">
        <v>0</v>
      </c>
      <c r="H338" s="29">
        <v>0</v>
      </c>
      <c r="I338" s="29">
        <v>0</v>
      </c>
      <c r="J338" s="29">
        <v>0</v>
      </c>
      <c r="K338" s="29">
        <v>0</v>
      </c>
      <c r="L338" s="129"/>
      <c r="M338" s="24"/>
    </row>
    <row r="339" spans="1:14" ht="15" customHeight="1" x14ac:dyDescent="0.2">
      <c r="A339" s="99" t="s">
        <v>453</v>
      </c>
      <c r="B339" s="88" t="s">
        <v>201</v>
      </c>
      <c r="C339" s="23">
        <v>2020</v>
      </c>
      <c r="D339" s="18" t="s">
        <v>2</v>
      </c>
      <c r="E339" s="29">
        <f>SUM(E340:E343)</f>
        <v>0</v>
      </c>
      <c r="F339" s="94">
        <f t="shared" si="85"/>
        <v>24400</v>
      </c>
      <c r="G339" s="94">
        <f t="shared" ref="G339:K339" si="90">SUM(G340:G343)</f>
        <v>24400</v>
      </c>
      <c r="H339" s="29">
        <f t="shared" si="90"/>
        <v>0</v>
      </c>
      <c r="I339" s="29">
        <f t="shared" si="90"/>
        <v>0</v>
      </c>
      <c r="J339" s="29">
        <f t="shared" si="90"/>
        <v>0</v>
      </c>
      <c r="K339" s="29">
        <f t="shared" si="90"/>
        <v>0</v>
      </c>
      <c r="L339" s="129"/>
      <c r="M339" s="24"/>
    </row>
    <row r="340" spans="1:14" ht="54" customHeight="1" x14ac:dyDescent="0.2">
      <c r="A340" s="100"/>
      <c r="B340" s="92"/>
      <c r="C340" s="33"/>
      <c r="D340" s="18" t="s">
        <v>1</v>
      </c>
      <c r="E340" s="29">
        <v>0</v>
      </c>
      <c r="F340" s="94">
        <f t="shared" si="85"/>
        <v>0</v>
      </c>
      <c r="G340" s="94">
        <v>0</v>
      </c>
      <c r="H340" s="29">
        <v>0</v>
      </c>
      <c r="I340" s="29">
        <v>0</v>
      </c>
      <c r="J340" s="29">
        <v>0</v>
      </c>
      <c r="K340" s="29">
        <v>0</v>
      </c>
      <c r="L340" s="129"/>
      <c r="M340" s="24"/>
    </row>
    <row r="341" spans="1:14" ht="54.75" customHeight="1" x14ac:dyDescent="0.2">
      <c r="A341" s="100"/>
      <c r="B341" s="92"/>
      <c r="C341" s="33"/>
      <c r="D341" s="18" t="s">
        <v>7</v>
      </c>
      <c r="E341" s="29">
        <v>0</v>
      </c>
      <c r="F341" s="94">
        <f t="shared" si="85"/>
        <v>0</v>
      </c>
      <c r="G341" s="94">
        <v>0</v>
      </c>
      <c r="H341" s="29">
        <v>0</v>
      </c>
      <c r="I341" s="29">
        <v>0</v>
      </c>
      <c r="J341" s="29">
        <v>0</v>
      </c>
      <c r="K341" s="29">
        <v>0</v>
      </c>
      <c r="L341" s="129"/>
      <c r="M341" s="24"/>
    </row>
    <row r="342" spans="1:14" ht="47.25" customHeight="1" x14ac:dyDescent="0.2">
      <c r="A342" s="100"/>
      <c r="B342" s="92"/>
      <c r="C342" s="33"/>
      <c r="D342" s="18" t="s">
        <v>16</v>
      </c>
      <c r="E342" s="29">
        <v>0</v>
      </c>
      <c r="F342" s="94">
        <f t="shared" si="85"/>
        <v>24400</v>
      </c>
      <c r="G342" s="94">
        <v>24400</v>
      </c>
      <c r="H342" s="29">
        <v>0</v>
      </c>
      <c r="I342" s="29">
        <v>0</v>
      </c>
      <c r="J342" s="29">
        <v>0</v>
      </c>
      <c r="K342" s="29">
        <v>0</v>
      </c>
      <c r="L342" s="129"/>
      <c r="M342" s="24"/>
      <c r="N342" s="151"/>
    </row>
    <row r="343" spans="1:14" ht="34.5" customHeight="1" x14ac:dyDescent="0.2">
      <c r="A343" s="101"/>
      <c r="B343" s="93"/>
      <c r="C343" s="25"/>
      <c r="D343" s="18" t="s">
        <v>26</v>
      </c>
      <c r="E343" s="29">
        <v>0</v>
      </c>
      <c r="F343" s="94">
        <f t="shared" si="85"/>
        <v>0</v>
      </c>
      <c r="G343" s="94">
        <v>0</v>
      </c>
      <c r="H343" s="29">
        <v>0</v>
      </c>
      <c r="I343" s="29">
        <v>0</v>
      </c>
      <c r="J343" s="29">
        <v>0</v>
      </c>
      <c r="K343" s="29">
        <v>0</v>
      </c>
      <c r="L343" s="129"/>
      <c r="M343" s="24"/>
    </row>
    <row r="344" spans="1:14" ht="15" customHeight="1" x14ac:dyDescent="0.2">
      <c r="A344" s="99" t="s">
        <v>454</v>
      </c>
      <c r="B344" s="88" t="s">
        <v>205</v>
      </c>
      <c r="C344" s="23">
        <v>2020</v>
      </c>
      <c r="D344" s="18" t="s">
        <v>2</v>
      </c>
      <c r="E344" s="29">
        <f>SUM(E345:E348)</f>
        <v>0</v>
      </c>
      <c r="F344" s="94">
        <f t="shared" si="85"/>
        <v>590.95000000000005</v>
      </c>
      <c r="G344" s="94">
        <f t="shared" ref="G344:K344" si="91">SUM(G345:G348)</f>
        <v>590.95000000000005</v>
      </c>
      <c r="H344" s="29">
        <f t="shared" si="91"/>
        <v>0</v>
      </c>
      <c r="I344" s="29">
        <f t="shared" si="91"/>
        <v>0</v>
      </c>
      <c r="J344" s="29">
        <f t="shared" si="91"/>
        <v>0</v>
      </c>
      <c r="K344" s="29">
        <f t="shared" si="91"/>
        <v>0</v>
      </c>
      <c r="L344" s="129"/>
      <c r="M344" s="24"/>
    </row>
    <row r="345" spans="1:14" ht="54" customHeight="1" x14ac:dyDescent="0.2">
      <c r="A345" s="100"/>
      <c r="B345" s="92"/>
      <c r="C345" s="33"/>
      <c r="D345" s="18" t="s">
        <v>1</v>
      </c>
      <c r="E345" s="29">
        <v>0</v>
      </c>
      <c r="F345" s="94">
        <f t="shared" si="85"/>
        <v>0</v>
      </c>
      <c r="G345" s="94">
        <v>0</v>
      </c>
      <c r="H345" s="29">
        <v>0</v>
      </c>
      <c r="I345" s="29">
        <v>0</v>
      </c>
      <c r="J345" s="29">
        <v>0</v>
      </c>
      <c r="K345" s="29">
        <v>0</v>
      </c>
      <c r="L345" s="129"/>
      <c r="M345" s="24"/>
    </row>
    <row r="346" spans="1:14" ht="45" x14ac:dyDescent="0.2">
      <c r="A346" s="100"/>
      <c r="B346" s="92"/>
      <c r="C346" s="33"/>
      <c r="D346" s="18" t="s">
        <v>7</v>
      </c>
      <c r="E346" s="29">
        <v>0</v>
      </c>
      <c r="F346" s="94">
        <f t="shared" si="85"/>
        <v>0</v>
      </c>
      <c r="G346" s="94">
        <v>0</v>
      </c>
      <c r="H346" s="29">
        <v>0</v>
      </c>
      <c r="I346" s="29">
        <v>0</v>
      </c>
      <c r="J346" s="29">
        <v>0</v>
      </c>
      <c r="K346" s="29">
        <v>0</v>
      </c>
      <c r="L346" s="129"/>
      <c r="M346" s="24"/>
    </row>
    <row r="347" spans="1:14" ht="47.25" customHeight="1" x14ac:dyDescent="0.2">
      <c r="A347" s="100"/>
      <c r="B347" s="92"/>
      <c r="C347" s="33"/>
      <c r="D347" s="18" t="s">
        <v>16</v>
      </c>
      <c r="E347" s="29">
        <v>0</v>
      </c>
      <c r="F347" s="94">
        <f t="shared" si="85"/>
        <v>590.95000000000005</v>
      </c>
      <c r="G347" s="94">
        <v>590.95000000000005</v>
      </c>
      <c r="H347" s="29">
        <v>0</v>
      </c>
      <c r="I347" s="29">
        <v>0</v>
      </c>
      <c r="J347" s="29">
        <v>0</v>
      </c>
      <c r="K347" s="29">
        <v>0</v>
      </c>
      <c r="L347" s="129"/>
      <c r="M347" s="24"/>
      <c r="N347" s="151"/>
    </row>
    <row r="348" spans="1:14" ht="34.5" customHeight="1" x14ac:dyDescent="0.2">
      <c r="A348" s="101"/>
      <c r="B348" s="93"/>
      <c r="C348" s="25"/>
      <c r="D348" s="18" t="s">
        <v>26</v>
      </c>
      <c r="E348" s="29">
        <v>0</v>
      </c>
      <c r="F348" s="94">
        <f t="shared" si="85"/>
        <v>0</v>
      </c>
      <c r="G348" s="94">
        <v>0</v>
      </c>
      <c r="H348" s="29">
        <v>0</v>
      </c>
      <c r="I348" s="29">
        <v>0</v>
      </c>
      <c r="J348" s="29">
        <v>0</v>
      </c>
      <c r="K348" s="29">
        <v>0</v>
      </c>
      <c r="L348" s="129"/>
      <c r="M348" s="24"/>
    </row>
    <row r="349" spans="1:14" ht="15" customHeight="1" x14ac:dyDescent="0.2">
      <c r="A349" s="99" t="s">
        <v>455</v>
      </c>
      <c r="B349" s="88" t="s">
        <v>206</v>
      </c>
      <c r="C349" s="23">
        <v>2020</v>
      </c>
      <c r="D349" s="18" t="s">
        <v>2</v>
      </c>
      <c r="E349" s="29">
        <f>SUM(E350:E353)</f>
        <v>0</v>
      </c>
      <c r="F349" s="94">
        <f t="shared" si="85"/>
        <v>170</v>
      </c>
      <c r="G349" s="94">
        <f t="shared" ref="G349:K349" si="92">SUM(G350:G353)</f>
        <v>0</v>
      </c>
      <c r="H349" s="29">
        <f t="shared" si="92"/>
        <v>170</v>
      </c>
      <c r="I349" s="29">
        <f t="shared" si="92"/>
        <v>0</v>
      </c>
      <c r="J349" s="29">
        <f t="shared" si="92"/>
        <v>0</v>
      </c>
      <c r="K349" s="29">
        <f t="shared" si="92"/>
        <v>0</v>
      </c>
      <c r="L349" s="129"/>
      <c r="M349" s="24"/>
    </row>
    <row r="350" spans="1:14" ht="54" customHeight="1" x14ac:dyDescent="0.2">
      <c r="A350" s="100"/>
      <c r="B350" s="92"/>
      <c r="C350" s="33"/>
      <c r="D350" s="18" t="s">
        <v>1</v>
      </c>
      <c r="E350" s="29">
        <v>0</v>
      </c>
      <c r="F350" s="94">
        <f t="shared" si="85"/>
        <v>0</v>
      </c>
      <c r="G350" s="94">
        <v>0</v>
      </c>
      <c r="H350" s="29">
        <v>0</v>
      </c>
      <c r="I350" s="29">
        <v>0</v>
      </c>
      <c r="J350" s="29">
        <v>0</v>
      </c>
      <c r="K350" s="29">
        <v>0</v>
      </c>
      <c r="L350" s="129"/>
      <c r="M350" s="24"/>
    </row>
    <row r="351" spans="1:14" ht="39" customHeight="1" x14ac:dyDescent="0.2">
      <c r="A351" s="100"/>
      <c r="B351" s="92"/>
      <c r="C351" s="33"/>
      <c r="D351" s="18" t="s">
        <v>7</v>
      </c>
      <c r="E351" s="29">
        <v>0</v>
      </c>
      <c r="F351" s="94">
        <f t="shared" si="85"/>
        <v>0</v>
      </c>
      <c r="G351" s="94">
        <v>0</v>
      </c>
      <c r="H351" s="29">
        <v>0</v>
      </c>
      <c r="I351" s="29">
        <v>0</v>
      </c>
      <c r="J351" s="29">
        <v>0</v>
      </c>
      <c r="K351" s="29">
        <v>0</v>
      </c>
      <c r="L351" s="129"/>
      <c r="M351" s="24"/>
    </row>
    <row r="352" spans="1:14" ht="47.25" customHeight="1" x14ac:dyDescent="0.2">
      <c r="A352" s="100"/>
      <c r="B352" s="92"/>
      <c r="C352" s="33"/>
      <c r="D352" s="18" t="s">
        <v>16</v>
      </c>
      <c r="E352" s="29">
        <v>0</v>
      </c>
      <c r="F352" s="94">
        <f t="shared" si="85"/>
        <v>170</v>
      </c>
      <c r="G352" s="94">
        <v>0</v>
      </c>
      <c r="H352" s="29">
        <v>170</v>
      </c>
      <c r="I352" s="29">
        <v>0</v>
      </c>
      <c r="J352" s="29">
        <v>0</v>
      </c>
      <c r="K352" s="29">
        <v>0</v>
      </c>
      <c r="L352" s="129"/>
      <c r="M352" s="24"/>
    </row>
    <row r="353" spans="1:14" ht="34.5" customHeight="1" x14ac:dyDescent="0.2">
      <c r="A353" s="101"/>
      <c r="B353" s="93"/>
      <c r="C353" s="25"/>
      <c r="D353" s="18" t="s">
        <v>26</v>
      </c>
      <c r="E353" s="29">
        <v>0</v>
      </c>
      <c r="F353" s="94">
        <f t="shared" si="85"/>
        <v>0</v>
      </c>
      <c r="G353" s="94">
        <v>0</v>
      </c>
      <c r="H353" s="29">
        <v>0</v>
      </c>
      <c r="I353" s="29">
        <v>0</v>
      </c>
      <c r="J353" s="29">
        <v>0</v>
      </c>
      <c r="K353" s="29">
        <v>0</v>
      </c>
      <c r="L353" s="129"/>
      <c r="M353" s="24"/>
    </row>
    <row r="354" spans="1:14" ht="15" customHeight="1" x14ac:dyDescent="0.2">
      <c r="A354" s="99" t="s">
        <v>456</v>
      </c>
      <c r="B354" s="88" t="s">
        <v>207</v>
      </c>
      <c r="C354" s="23">
        <v>2020</v>
      </c>
      <c r="D354" s="18" t="s">
        <v>2</v>
      </c>
      <c r="E354" s="29">
        <f>SUM(E355:E358)</f>
        <v>0</v>
      </c>
      <c r="F354" s="94">
        <f t="shared" si="85"/>
        <v>427</v>
      </c>
      <c r="G354" s="94">
        <f t="shared" ref="G354:K354" si="93">SUM(G355:G358)</f>
        <v>0</v>
      </c>
      <c r="H354" s="29">
        <f t="shared" si="93"/>
        <v>427</v>
      </c>
      <c r="I354" s="29">
        <f t="shared" si="93"/>
        <v>0</v>
      </c>
      <c r="J354" s="29">
        <f t="shared" si="93"/>
        <v>0</v>
      </c>
      <c r="K354" s="29">
        <f t="shared" si="93"/>
        <v>0</v>
      </c>
      <c r="L354" s="129"/>
      <c r="M354" s="24"/>
    </row>
    <row r="355" spans="1:14" ht="54" customHeight="1" x14ac:dyDescent="0.2">
      <c r="A355" s="100"/>
      <c r="B355" s="92"/>
      <c r="C355" s="33"/>
      <c r="D355" s="18" t="s">
        <v>1</v>
      </c>
      <c r="E355" s="29">
        <v>0</v>
      </c>
      <c r="F355" s="94">
        <f t="shared" si="85"/>
        <v>0</v>
      </c>
      <c r="G355" s="94">
        <v>0</v>
      </c>
      <c r="H355" s="29">
        <v>0</v>
      </c>
      <c r="I355" s="29">
        <v>0</v>
      </c>
      <c r="J355" s="29">
        <v>0</v>
      </c>
      <c r="K355" s="29">
        <v>0</v>
      </c>
      <c r="L355" s="129"/>
      <c r="M355" s="24"/>
    </row>
    <row r="356" spans="1:14" ht="39" customHeight="1" x14ac:dyDescent="0.2">
      <c r="A356" s="100"/>
      <c r="B356" s="92"/>
      <c r="C356" s="33"/>
      <c r="D356" s="18" t="s">
        <v>7</v>
      </c>
      <c r="E356" s="29">
        <v>0</v>
      </c>
      <c r="F356" s="94">
        <f t="shared" si="85"/>
        <v>0</v>
      </c>
      <c r="G356" s="94">
        <v>0</v>
      </c>
      <c r="H356" s="29">
        <v>0</v>
      </c>
      <c r="I356" s="29">
        <v>0</v>
      </c>
      <c r="J356" s="29">
        <v>0</v>
      </c>
      <c r="K356" s="29">
        <v>0</v>
      </c>
      <c r="L356" s="129"/>
      <c r="M356" s="24"/>
    </row>
    <row r="357" spans="1:14" ht="47.25" customHeight="1" x14ac:dyDescent="0.2">
      <c r="A357" s="100"/>
      <c r="B357" s="92"/>
      <c r="C357" s="33"/>
      <c r="D357" s="18" t="s">
        <v>16</v>
      </c>
      <c r="E357" s="29">
        <v>0</v>
      </c>
      <c r="F357" s="94">
        <f t="shared" si="85"/>
        <v>427</v>
      </c>
      <c r="G357" s="94">
        <v>0</v>
      </c>
      <c r="H357" s="29">
        <v>427</v>
      </c>
      <c r="I357" s="29">
        <v>0</v>
      </c>
      <c r="J357" s="29">
        <v>0</v>
      </c>
      <c r="K357" s="29">
        <v>0</v>
      </c>
      <c r="L357" s="129"/>
      <c r="M357" s="24"/>
      <c r="N357" s="151"/>
    </row>
    <row r="358" spans="1:14" ht="34.5" customHeight="1" x14ac:dyDescent="0.2">
      <c r="A358" s="101"/>
      <c r="B358" s="93"/>
      <c r="C358" s="25"/>
      <c r="D358" s="18" t="s">
        <v>26</v>
      </c>
      <c r="E358" s="29">
        <v>0</v>
      </c>
      <c r="F358" s="94">
        <f t="shared" si="85"/>
        <v>0</v>
      </c>
      <c r="G358" s="94">
        <v>0</v>
      </c>
      <c r="H358" s="29">
        <v>0</v>
      </c>
      <c r="I358" s="29">
        <v>0</v>
      </c>
      <c r="J358" s="29">
        <v>0</v>
      </c>
      <c r="K358" s="29">
        <v>0</v>
      </c>
      <c r="L358" s="129"/>
      <c r="M358" s="24"/>
    </row>
    <row r="359" spans="1:14" ht="15" customHeight="1" x14ac:dyDescent="0.2">
      <c r="A359" s="99" t="s">
        <v>457</v>
      </c>
      <c r="B359" s="88" t="s">
        <v>208</v>
      </c>
      <c r="C359" s="23">
        <v>2020</v>
      </c>
      <c r="D359" s="18" t="s">
        <v>2</v>
      </c>
      <c r="E359" s="29">
        <f>SUM(E360:E363)</f>
        <v>0</v>
      </c>
      <c r="F359" s="94">
        <f t="shared" si="85"/>
        <v>3000</v>
      </c>
      <c r="G359" s="94">
        <f t="shared" ref="G359:K359" si="94">SUM(G360:G363)</f>
        <v>0</v>
      </c>
      <c r="H359" s="29">
        <f t="shared" si="94"/>
        <v>2000</v>
      </c>
      <c r="I359" s="29">
        <f t="shared" si="94"/>
        <v>1000</v>
      </c>
      <c r="J359" s="29">
        <f t="shared" si="94"/>
        <v>0</v>
      </c>
      <c r="K359" s="29">
        <f t="shared" si="94"/>
        <v>0</v>
      </c>
      <c r="L359" s="129"/>
      <c r="M359" s="24"/>
    </row>
    <row r="360" spans="1:14" ht="54" customHeight="1" x14ac:dyDescent="0.2">
      <c r="A360" s="100"/>
      <c r="B360" s="92"/>
      <c r="C360" s="33"/>
      <c r="D360" s="18" t="s">
        <v>1</v>
      </c>
      <c r="E360" s="29">
        <v>0</v>
      </c>
      <c r="F360" s="94">
        <f t="shared" si="85"/>
        <v>0</v>
      </c>
      <c r="G360" s="94">
        <v>0</v>
      </c>
      <c r="H360" s="29">
        <v>0</v>
      </c>
      <c r="I360" s="29">
        <v>0</v>
      </c>
      <c r="J360" s="29">
        <v>0</v>
      </c>
      <c r="K360" s="29">
        <v>0</v>
      </c>
      <c r="L360" s="129"/>
      <c r="M360" s="24"/>
    </row>
    <row r="361" spans="1:14" ht="39" customHeight="1" x14ac:dyDescent="0.2">
      <c r="A361" s="100"/>
      <c r="B361" s="92"/>
      <c r="C361" s="33"/>
      <c r="D361" s="18" t="s">
        <v>7</v>
      </c>
      <c r="E361" s="29">
        <v>0</v>
      </c>
      <c r="F361" s="94">
        <f t="shared" si="85"/>
        <v>0</v>
      </c>
      <c r="G361" s="94">
        <v>0</v>
      </c>
      <c r="H361" s="29">
        <v>0</v>
      </c>
      <c r="I361" s="29">
        <v>0</v>
      </c>
      <c r="J361" s="29">
        <v>0</v>
      </c>
      <c r="K361" s="29">
        <v>0</v>
      </c>
      <c r="L361" s="129"/>
      <c r="M361" s="24"/>
    </row>
    <row r="362" spans="1:14" ht="47.25" customHeight="1" x14ac:dyDescent="0.2">
      <c r="A362" s="100"/>
      <c r="B362" s="92"/>
      <c r="C362" s="33"/>
      <c r="D362" s="18" t="s">
        <v>16</v>
      </c>
      <c r="E362" s="29">
        <v>0</v>
      </c>
      <c r="F362" s="94">
        <f t="shared" si="85"/>
        <v>3000</v>
      </c>
      <c r="G362" s="94">
        <v>0</v>
      </c>
      <c r="H362" s="29">
        <v>2000</v>
      </c>
      <c r="I362" s="29">
        <v>1000</v>
      </c>
      <c r="J362" s="29">
        <v>0</v>
      </c>
      <c r="K362" s="29">
        <v>0</v>
      </c>
      <c r="L362" s="129"/>
      <c r="M362" s="24"/>
      <c r="N362" s="151"/>
    </row>
    <row r="363" spans="1:14" ht="34.5" customHeight="1" x14ac:dyDescent="0.2">
      <c r="A363" s="101"/>
      <c r="B363" s="93"/>
      <c r="C363" s="25"/>
      <c r="D363" s="18" t="s">
        <v>26</v>
      </c>
      <c r="E363" s="29">
        <v>0</v>
      </c>
      <c r="F363" s="94">
        <f t="shared" si="85"/>
        <v>0</v>
      </c>
      <c r="G363" s="94">
        <v>0</v>
      </c>
      <c r="H363" s="29">
        <v>0</v>
      </c>
      <c r="I363" s="29">
        <v>0</v>
      </c>
      <c r="J363" s="29">
        <v>0</v>
      </c>
      <c r="K363" s="29">
        <v>0</v>
      </c>
      <c r="L363" s="129"/>
      <c r="M363" s="24"/>
    </row>
    <row r="364" spans="1:14" ht="30" customHeight="1" x14ac:dyDescent="0.2">
      <c r="A364" s="153" t="s">
        <v>10</v>
      </c>
      <c r="B364" s="154" t="s">
        <v>118</v>
      </c>
      <c r="C364" s="140" t="s">
        <v>89</v>
      </c>
      <c r="D364" s="85" t="s">
        <v>2</v>
      </c>
      <c r="E364" s="142">
        <f>SUM(E365:E368)</f>
        <v>0</v>
      </c>
      <c r="F364" s="142">
        <f t="shared" ref="F364:K364" si="95">SUM(F365:F368)</f>
        <v>691.99</v>
      </c>
      <c r="G364" s="142">
        <f t="shared" si="95"/>
        <v>0</v>
      </c>
      <c r="H364" s="142">
        <f t="shared" si="95"/>
        <v>0</v>
      </c>
      <c r="I364" s="142">
        <f t="shared" si="95"/>
        <v>691.99</v>
      </c>
      <c r="J364" s="142">
        <f t="shared" si="95"/>
        <v>0</v>
      </c>
      <c r="K364" s="142">
        <f t="shared" si="95"/>
        <v>0</v>
      </c>
      <c r="L364" s="129" t="s">
        <v>33</v>
      </c>
      <c r="M364" s="155" t="s">
        <v>515</v>
      </c>
    </row>
    <row r="365" spans="1:14" ht="52.5" customHeight="1" x14ac:dyDescent="0.2">
      <c r="A365" s="156"/>
      <c r="B365" s="157"/>
      <c r="C365" s="140"/>
      <c r="D365" s="85" t="s">
        <v>1</v>
      </c>
      <c r="E365" s="142">
        <f>E374</f>
        <v>0</v>
      </c>
      <c r="F365" s="142">
        <f>SUM(G365:K365)</f>
        <v>0</v>
      </c>
      <c r="G365" s="142">
        <f>G370</f>
        <v>0</v>
      </c>
      <c r="H365" s="142">
        <f>H370</f>
        <v>0</v>
      </c>
      <c r="I365" s="142">
        <f>I370</f>
        <v>0</v>
      </c>
      <c r="J365" s="142">
        <f>J370</f>
        <v>0</v>
      </c>
      <c r="K365" s="142">
        <f>K370</f>
        <v>0</v>
      </c>
      <c r="L365" s="129"/>
      <c r="M365" s="158"/>
    </row>
    <row r="366" spans="1:14" ht="63.75" customHeight="1" x14ac:dyDescent="0.2">
      <c r="A366" s="156"/>
      <c r="B366" s="157"/>
      <c r="C366" s="140"/>
      <c r="D366" s="85" t="s">
        <v>7</v>
      </c>
      <c r="E366" s="142">
        <f t="shared" ref="E366:E368" si="96">E375</f>
        <v>0</v>
      </c>
      <c r="F366" s="142">
        <f t="shared" ref="F366:F368" si="97">SUM(G366:K366)</f>
        <v>443.56</v>
      </c>
      <c r="G366" s="142">
        <f t="shared" ref="G366" si="98">G371</f>
        <v>0</v>
      </c>
      <c r="H366" s="142">
        <f t="shared" ref="H366" si="99">H371</f>
        <v>0</v>
      </c>
      <c r="I366" s="142">
        <f t="shared" ref="I366:J368" si="100">I371</f>
        <v>443.56</v>
      </c>
      <c r="J366" s="142">
        <f t="shared" si="100"/>
        <v>0</v>
      </c>
      <c r="K366" s="142">
        <f t="shared" ref="K366" si="101">K371</f>
        <v>0</v>
      </c>
      <c r="L366" s="129"/>
      <c r="M366" s="158"/>
    </row>
    <row r="367" spans="1:14" ht="73.5" customHeight="1" x14ac:dyDescent="0.2">
      <c r="A367" s="156"/>
      <c r="B367" s="157"/>
      <c r="C367" s="140"/>
      <c r="D367" s="85" t="s">
        <v>16</v>
      </c>
      <c r="E367" s="142">
        <f t="shared" si="96"/>
        <v>0</v>
      </c>
      <c r="F367" s="142">
        <f>SUM(G367:K367)</f>
        <v>248.43</v>
      </c>
      <c r="G367" s="142">
        <f t="shared" ref="G367" si="102">G372</f>
        <v>0</v>
      </c>
      <c r="H367" s="142">
        <f t="shared" ref="H367" si="103">H372</f>
        <v>0</v>
      </c>
      <c r="I367" s="142">
        <f t="shared" si="100"/>
        <v>248.43</v>
      </c>
      <c r="J367" s="142">
        <f t="shared" si="100"/>
        <v>0</v>
      </c>
      <c r="K367" s="142">
        <f t="shared" ref="K367" si="104">K372</f>
        <v>0</v>
      </c>
      <c r="L367" s="129"/>
      <c r="M367" s="158"/>
    </row>
    <row r="368" spans="1:14" ht="30.75" customHeight="1" x14ac:dyDescent="0.2">
      <c r="A368" s="159"/>
      <c r="B368" s="160"/>
      <c r="C368" s="140"/>
      <c r="D368" s="85" t="s">
        <v>26</v>
      </c>
      <c r="E368" s="142">
        <f t="shared" si="96"/>
        <v>0</v>
      </c>
      <c r="F368" s="142">
        <f t="shared" si="97"/>
        <v>0</v>
      </c>
      <c r="G368" s="142">
        <f t="shared" ref="G368" si="105">G373</f>
        <v>0</v>
      </c>
      <c r="H368" s="142">
        <f t="shared" ref="H368" si="106">H373</f>
        <v>0</v>
      </c>
      <c r="I368" s="142">
        <f t="shared" si="100"/>
        <v>0</v>
      </c>
      <c r="J368" s="142">
        <f t="shared" si="100"/>
        <v>0</v>
      </c>
      <c r="K368" s="142">
        <f t="shared" ref="K368" si="107">K373</f>
        <v>0</v>
      </c>
      <c r="L368" s="129"/>
      <c r="M368" s="161"/>
    </row>
    <row r="369" spans="1:15" ht="15" customHeight="1" x14ac:dyDescent="0.2">
      <c r="A369" s="153" t="s">
        <v>13</v>
      </c>
      <c r="B369" s="22" t="s">
        <v>492</v>
      </c>
      <c r="C369" s="23" t="s">
        <v>89</v>
      </c>
      <c r="D369" s="18" t="s">
        <v>2</v>
      </c>
      <c r="E369" s="29">
        <v>0</v>
      </c>
      <c r="F369" s="94">
        <f t="shared" ref="F369:K369" si="108">SUM(F370:F373)</f>
        <v>691.99</v>
      </c>
      <c r="G369" s="94">
        <f t="shared" si="108"/>
        <v>0</v>
      </c>
      <c r="H369" s="29">
        <f t="shared" si="108"/>
        <v>0</v>
      </c>
      <c r="I369" s="29">
        <f t="shared" si="108"/>
        <v>691.99</v>
      </c>
      <c r="J369" s="29">
        <f t="shared" si="108"/>
        <v>0</v>
      </c>
      <c r="K369" s="29">
        <f t="shared" si="108"/>
        <v>0</v>
      </c>
      <c r="L369" s="129"/>
      <c r="M369" s="23"/>
    </row>
    <row r="370" spans="1:15" ht="45" x14ac:dyDescent="0.2">
      <c r="A370" s="156"/>
      <c r="B370" s="22"/>
      <c r="C370" s="33"/>
      <c r="D370" s="18" t="s">
        <v>1</v>
      </c>
      <c r="E370" s="29">
        <v>0</v>
      </c>
      <c r="F370" s="94">
        <f t="shared" ref="F370:F373" si="109">SUM(G370:K370)</f>
        <v>0</v>
      </c>
      <c r="G370" s="94">
        <v>0</v>
      </c>
      <c r="H370" s="29">
        <v>0</v>
      </c>
      <c r="I370" s="29">
        <v>0</v>
      </c>
      <c r="J370" s="29">
        <v>0</v>
      </c>
      <c r="K370" s="29">
        <v>0</v>
      </c>
      <c r="L370" s="129"/>
      <c r="M370" s="33"/>
    </row>
    <row r="371" spans="1:15" ht="45" x14ac:dyDescent="0.2">
      <c r="A371" s="156"/>
      <c r="B371" s="22"/>
      <c r="C371" s="33"/>
      <c r="D371" s="18" t="s">
        <v>7</v>
      </c>
      <c r="E371" s="29">
        <v>0</v>
      </c>
      <c r="F371" s="94">
        <f t="shared" si="109"/>
        <v>443.56</v>
      </c>
      <c r="G371" s="94">
        <v>0</v>
      </c>
      <c r="H371" s="29">
        <v>0</v>
      </c>
      <c r="I371" s="29">
        <v>443.56</v>
      </c>
      <c r="J371" s="29">
        <v>0</v>
      </c>
      <c r="K371" s="29">
        <v>0</v>
      </c>
      <c r="L371" s="129"/>
      <c r="M371" s="33"/>
    </row>
    <row r="372" spans="1:15" ht="45" x14ac:dyDescent="0.2">
      <c r="A372" s="156"/>
      <c r="B372" s="22"/>
      <c r="C372" s="33"/>
      <c r="D372" s="18" t="s">
        <v>16</v>
      </c>
      <c r="E372" s="29">
        <v>0</v>
      </c>
      <c r="F372" s="94">
        <f t="shared" si="109"/>
        <v>248.43</v>
      </c>
      <c r="G372" s="94">
        <v>0</v>
      </c>
      <c r="H372" s="29">
        <v>0</v>
      </c>
      <c r="I372" s="29">
        <v>248.43</v>
      </c>
      <c r="J372" s="29">
        <v>0</v>
      </c>
      <c r="K372" s="29">
        <v>0</v>
      </c>
      <c r="L372" s="129"/>
      <c r="M372" s="33"/>
    </row>
    <row r="373" spans="1:15" ht="33" customHeight="1" x14ac:dyDescent="0.2">
      <c r="A373" s="159"/>
      <c r="B373" s="22"/>
      <c r="C373" s="25"/>
      <c r="D373" s="18" t="s">
        <v>26</v>
      </c>
      <c r="E373" s="29">
        <v>0</v>
      </c>
      <c r="F373" s="94">
        <f t="shared" si="109"/>
        <v>0</v>
      </c>
      <c r="G373" s="94">
        <v>0</v>
      </c>
      <c r="H373" s="29">
        <v>0</v>
      </c>
      <c r="I373" s="29">
        <v>0</v>
      </c>
      <c r="J373" s="29">
        <v>0</v>
      </c>
      <c r="K373" s="29">
        <v>0</v>
      </c>
      <c r="L373" s="129"/>
      <c r="M373" s="25"/>
    </row>
    <row r="374" spans="1:15" ht="15" customHeight="1" x14ac:dyDescent="0.2">
      <c r="A374" s="162"/>
      <c r="B374" s="163" t="s">
        <v>98</v>
      </c>
      <c r="C374" s="164"/>
      <c r="D374" s="85" t="s">
        <v>2</v>
      </c>
      <c r="E374" s="141">
        <f>SUM(E375:E378)</f>
        <v>0</v>
      </c>
      <c r="F374" s="141">
        <f t="shared" si="85"/>
        <v>2804720.2360000005</v>
      </c>
      <c r="G374" s="141">
        <f>SUM(G375:G378)</f>
        <v>481469.85000000003</v>
      </c>
      <c r="H374" s="141">
        <f>SUM(H375:H378)</f>
        <v>493693.3</v>
      </c>
      <c r="I374" s="141">
        <f>SUM(I375:I378)</f>
        <v>643359.48600000015</v>
      </c>
      <c r="J374" s="141">
        <f>SUM(J375:J378)</f>
        <v>579184.80000000005</v>
      </c>
      <c r="K374" s="141">
        <f>SUM(K375:K378)</f>
        <v>607012.80000000005</v>
      </c>
      <c r="L374" s="165"/>
      <c r="M374" s="166"/>
      <c r="O374" s="103"/>
    </row>
    <row r="375" spans="1:15" ht="45" x14ac:dyDescent="0.2">
      <c r="A375" s="167"/>
      <c r="B375" s="168"/>
      <c r="C375" s="169"/>
      <c r="D375" s="85" t="s">
        <v>1</v>
      </c>
      <c r="E375" s="141">
        <v>0</v>
      </c>
      <c r="F375" s="141">
        <f t="shared" ref="F375:K378" si="110">F240+F365</f>
        <v>0</v>
      </c>
      <c r="G375" s="141">
        <f t="shared" si="110"/>
        <v>0</v>
      </c>
      <c r="H375" s="141">
        <f t="shared" si="110"/>
        <v>0</v>
      </c>
      <c r="I375" s="141">
        <f t="shared" si="110"/>
        <v>0</v>
      </c>
      <c r="J375" s="141">
        <f t="shared" si="110"/>
        <v>0</v>
      </c>
      <c r="K375" s="141">
        <f t="shared" si="110"/>
        <v>0</v>
      </c>
      <c r="L375" s="170"/>
      <c r="M375" s="171"/>
      <c r="O375" s="103"/>
    </row>
    <row r="376" spans="1:15" ht="45.75" customHeight="1" x14ac:dyDescent="0.2">
      <c r="A376" s="167"/>
      <c r="B376" s="168"/>
      <c r="C376" s="169"/>
      <c r="D376" s="85" t="s">
        <v>7</v>
      </c>
      <c r="E376" s="141">
        <v>0</v>
      </c>
      <c r="F376" s="141">
        <f t="shared" si="110"/>
        <v>443.56</v>
      </c>
      <c r="G376" s="141">
        <f t="shared" si="110"/>
        <v>0</v>
      </c>
      <c r="H376" s="141">
        <f t="shared" si="110"/>
        <v>0</v>
      </c>
      <c r="I376" s="141">
        <f t="shared" si="110"/>
        <v>443.56</v>
      </c>
      <c r="J376" s="141">
        <f t="shared" si="110"/>
        <v>0</v>
      </c>
      <c r="K376" s="141">
        <f t="shared" si="110"/>
        <v>0</v>
      </c>
      <c r="L376" s="172"/>
      <c r="M376" s="173"/>
    </row>
    <row r="377" spans="1:15" ht="49.5" customHeight="1" x14ac:dyDescent="0.2">
      <c r="A377" s="167"/>
      <c r="B377" s="168"/>
      <c r="C377" s="169"/>
      <c r="D377" s="85" t="s">
        <v>16</v>
      </c>
      <c r="E377" s="141">
        <v>0</v>
      </c>
      <c r="F377" s="141">
        <f t="shared" si="110"/>
        <v>2804276.6760000004</v>
      </c>
      <c r="G377" s="141">
        <f t="shared" si="110"/>
        <v>481469.85000000003</v>
      </c>
      <c r="H377" s="141">
        <f t="shared" si="110"/>
        <v>493693.3</v>
      </c>
      <c r="I377" s="141">
        <f>I242+I367</f>
        <v>642915.92600000009</v>
      </c>
      <c r="J377" s="141">
        <f t="shared" si="110"/>
        <v>579184.80000000005</v>
      </c>
      <c r="K377" s="141">
        <f t="shared" si="110"/>
        <v>607012.80000000005</v>
      </c>
      <c r="L377" s="174"/>
      <c r="M377" s="140"/>
    </row>
    <row r="378" spans="1:15" ht="15" x14ac:dyDescent="0.2">
      <c r="A378" s="175"/>
      <c r="B378" s="176"/>
      <c r="C378" s="177"/>
      <c r="D378" s="85" t="s">
        <v>30</v>
      </c>
      <c r="E378" s="141">
        <v>0</v>
      </c>
      <c r="F378" s="141">
        <f t="shared" si="110"/>
        <v>0</v>
      </c>
      <c r="G378" s="141">
        <f t="shared" si="110"/>
        <v>0</v>
      </c>
      <c r="H378" s="141">
        <f t="shared" si="110"/>
        <v>0</v>
      </c>
      <c r="I378" s="141">
        <f t="shared" si="110"/>
        <v>0</v>
      </c>
      <c r="J378" s="141">
        <f t="shared" si="110"/>
        <v>0</v>
      </c>
      <c r="K378" s="141">
        <f t="shared" si="110"/>
        <v>0</v>
      </c>
      <c r="L378" s="174"/>
      <c r="M378" s="140"/>
    </row>
    <row r="379" spans="1:15" ht="15" customHeight="1" x14ac:dyDescent="0.2">
      <c r="A379" s="80" t="s">
        <v>216</v>
      </c>
      <c r="B379" s="81"/>
      <c r="C379" s="81"/>
      <c r="D379" s="81"/>
      <c r="E379" s="81"/>
      <c r="F379" s="81"/>
      <c r="G379" s="81"/>
      <c r="H379" s="81"/>
      <c r="I379" s="81"/>
      <c r="J379" s="81"/>
      <c r="K379" s="81"/>
      <c r="L379" s="81"/>
      <c r="M379" s="82"/>
    </row>
    <row r="380" spans="1:15" ht="25.5" customHeight="1" x14ac:dyDescent="0.2">
      <c r="A380" s="138" t="s">
        <v>6</v>
      </c>
      <c r="B380" s="139" t="s">
        <v>170</v>
      </c>
      <c r="C380" s="140" t="s">
        <v>89</v>
      </c>
      <c r="D380" s="85" t="s">
        <v>2</v>
      </c>
      <c r="E380" s="141">
        <f>E385</f>
        <v>0</v>
      </c>
      <c r="F380" s="184">
        <f>SUM(G380:K380)</f>
        <v>51692.97</v>
      </c>
      <c r="G380" s="185">
        <f t="shared" ref="G380:K380" si="111">SUM(G381:G384)</f>
        <v>2306.1099999999997</v>
      </c>
      <c r="H380" s="141">
        <f t="shared" si="111"/>
        <v>17740.010000000002</v>
      </c>
      <c r="I380" s="141">
        <f t="shared" si="111"/>
        <v>7366.85</v>
      </c>
      <c r="J380" s="141">
        <f t="shared" si="111"/>
        <v>12140</v>
      </c>
      <c r="K380" s="141">
        <f t="shared" si="111"/>
        <v>12140</v>
      </c>
      <c r="L380" s="129" t="s">
        <v>33</v>
      </c>
      <c r="M380" s="155" t="s">
        <v>282</v>
      </c>
    </row>
    <row r="381" spans="1:15" ht="47.25" customHeight="1" x14ac:dyDescent="0.2">
      <c r="A381" s="138"/>
      <c r="B381" s="139"/>
      <c r="C381" s="140"/>
      <c r="D381" s="85" t="s">
        <v>1</v>
      </c>
      <c r="E381" s="141">
        <f>E386</f>
        <v>0</v>
      </c>
      <c r="F381" s="185">
        <f t="shared" ref="E381:K384" si="112">F386</f>
        <v>0</v>
      </c>
      <c r="G381" s="185">
        <f t="shared" si="112"/>
        <v>0</v>
      </c>
      <c r="H381" s="141">
        <f t="shared" si="112"/>
        <v>0</v>
      </c>
      <c r="I381" s="141">
        <f t="shared" si="112"/>
        <v>0</v>
      </c>
      <c r="J381" s="141">
        <f t="shared" si="112"/>
        <v>0</v>
      </c>
      <c r="K381" s="141">
        <f t="shared" si="112"/>
        <v>0</v>
      </c>
      <c r="L381" s="129"/>
      <c r="M381" s="158"/>
    </row>
    <row r="382" spans="1:15" ht="60" x14ac:dyDescent="0.2">
      <c r="A382" s="138"/>
      <c r="B382" s="139"/>
      <c r="C382" s="140"/>
      <c r="D382" s="85" t="s">
        <v>7</v>
      </c>
      <c r="E382" s="141">
        <f t="shared" ref="E382:E383" si="113">E387</f>
        <v>0</v>
      </c>
      <c r="F382" s="185">
        <f t="shared" si="112"/>
        <v>15241.41</v>
      </c>
      <c r="G382" s="185">
        <f>G387</f>
        <v>696.67</v>
      </c>
      <c r="H382" s="141">
        <f t="shared" si="112"/>
        <v>5451.95</v>
      </c>
      <c r="I382" s="141">
        <f t="shared" si="112"/>
        <v>1700.15</v>
      </c>
      <c r="J382" s="141">
        <f t="shared" ref="J382" si="114">J387</f>
        <v>3696.32</v>
      </c>
      <c r="K382" s="141">
        <f t="shared" si="112"/>
        <v>3696.32</v>
      </c>
      <c r="L382" s="129"/>
      <c r="M382" s="158"/>
    </row>
    <row r="383" spans="1:15" ht="60" x14ac:dyDescent="0.2">
      <c r="A383" s="138"/>
      <c r="B383" s="139"/>
      <c r="C383" s="140"/>
      <c r="D383" s="85" t="s">
        <v>16</v>
      </c>
      <c r="E383" s="141">
        <f t="shared" si="113"/>
        <v>0</v>
      </c>
      <c r="F383" s="185">
        <f t="shared" si="112"/>
        <v>8465.86</v>
      </c>
      <c r="G383" s="185">
        <f>G388</f>
        <v>398.74</v>
      </c>
      <c r="H383" s="141">
        <f t="shared" si="112"/>
        <v>2974.56</v>
      </c>
      <c r="I383" s="141">
        <f t="shared" si="112"/>
        <v>952.2</v>
      </c>
      <c r="J383" s="141">
        <f t="shared" ref="J383" si="115">J388</f>
        <v>2070.1799999999998</v>
      </c>
      <c r="K383" s="141">
        <f t="shared" si="112"/>
        <v>2070.1799999999998</v>
      </c>
      <c r="L383" s="129"/>
      <c r="M383" s="158"/>
    </row>
    <row r="384" spans="1:15" ht="15" x14ac:dyDescent="0.2">
      <c r="A384" s="138"/>
      <c r="B384" s="139"/>
      <c r="C384" s="140"/>
      <c r="D384" s="85" t="s">
        <v>30</v>
      </c>
      <c r="E384" s="141">
        <f t="shared" si="112"/>
        <v>0</v>
      </c>
      <c r="F384" s="185">
        <f t="shared" si="112"/>
        <v>27985.7</v>
      </c>
      <c r="G384" s="185">
        <f t="shared" si="112"/>
        <v>1210.7</v>
      </c>
      <c r="H384" s="141">
        <f t="shared" si="112"/>
        <v>9313.5</v>
      </c>
      <c r="I384" s="141">
        <f t="shared" si="112"/>
        <v>4714.5</v>
      </c>
      <c r="J384" s="141">
        <f t="shared" si="112"/>
        <v>6373.5</v>
      </c>
      <c r="K384" s="141">
        <f t="shared" si="112"/>
        <v>6373.5</v>
      </c>
      <c r="L384" s="129"/>
      <c r="M384" s="161"/>
    </row>
    <row r="385" spans="1:15" ht="15" x14ac:dyDescent="0.2">
      <c r="A385" s="186" t="s">
        <v>12</v>
      </c>
      <c r="B385" s="104" t="s">
        <v>171</v>
      </c>
      <c r="C385" s="23"/>
      <c r="D385" s="18" t="s">
        <v>2</v>
      </c>
      <c r="E385" s="29">
        <f>SUM(E386:E389)</f>
        <v>0</v>
      </c>
      <c r="F385" s="94">
        <f t="shared" ref="F385:F389" si="116">SUM(G385:K385)</f>
        <v>51692.97</v>
      </c>
      <c r="G385" s="94">
        <f t="shared" ref="G385:K385" si="117">SUM(G386:G389)</f>
        <v>2306.1099999999997</v>
      </c>
      <c r="H385" s="29">
        <f t="shared" si="117"/>
        <v>17740.010000000002</v>
      </c>
      <c r="I385" s="29">
        <f t="shared" si="117"/>
        <v>7366.85</v>
      </c>
      <c r="J385" s="29">
        <f t="shared" si="117"/>
        <v>12140</v>
      </c>
      <c r="K385" s="29">
        <f t="shared" si="117"/>
        <v>12140</v>
      </c>
      <c r="L385" s="146"/>
      <c r="M385" s="105"/>
    </row>
    <row r="386" spans="1:15" ht="45" x14ac:dyDescent="0.2">
      <c r="A386" s="186"/>
      <c r="B386" s="104"/>
      <c r="C386" s="33"/>
      <c r="D386" s="18" t="s">
        <v>1</v>
      </c>
      <c r="E386" s="29">
        <v>0</v>
      </c>
      <c r="F386" s="94">
        <f t="shared" si="116"/>
        <v>0</v>
      </c>
      <c r="G386" s="149">
        <v>0</v>
      </c>
      <c r="H386" s="95">
        <v>0</v>
      </c>
      <c r="I386" s="95">
        <v>0</v>
      </c>
      <c r="J386" s="95">
        <v>0</v>
      </c>
      <c r="K386" s="95">
        <v>0</v>
      </c>
      <c r="L386" s="147"/>
      <c r="M386" s="187"/>
    </row>
    <row r="387" spans="1:15" ht="45" x14ac:dyDescent="0.2">
      <c r="A387" s="186"/>
      <c r="B387" s="104"/>
      <c r="C387" s="33"/>
      <c r="D387" s="18" t="s">
        <v>7</v>
      </c>
      <c r="E387" s="29">
        <v>0</v>
      </c>
      <c r="F387" s="94">
        <f t="shared" si="116"/>
        <v>15241.41</v>
      </c>
      <c r="G387" s="149">
        <v>696.67</v>
      </c>
      <c r="H387" s="95">
        <v>5451.95</v>
      </c>
      <c r="I387" s="95">
        <v>1700.15</v>
      </c>
      <c r="J387" s="95">
        <v>3696.32</v>
      </c>
      <c r="K387" s="95">
        <v>3696.32</v>
      </c>
      <c r="L387" s="147"/>
      <c r="M387" s="187"/>
      <c r="N387" s="103"/>
      <c r="O387" s="103"/>
    </row>
    <row r="388" spans="1:15" ht="45" x14ac:dyDescent="0.2">
      <c r="A388" s="186"/>
      <c r="B388" s="104"/>
      <c r="C388" s="33"/>
      <c r="D388" s="18" t="s">
        <v>16</v>
      </c>
      <c r="E388" s="29">
        <v>0</v>
      </c>
      <c r="F388" s="94">
        <f t="shared" si="116"/>
        <v>8465.86</v>
      </c>
      <c r="G388" s="149">
        <v>398.74</v>
      </c>
      <c r="H388" s="95">
        <v>2974.56</v>
      </c>
      <c r="I388" s="95">
        <v>952.2</v>
      </c>
      <c r="J388" s="95">
        <v>2070.1799999999998</v>
      </c>
      <c r="K388" s="95">
        <v>2070.1799999999998</v>
      </c>
      <c r="L388" s="147"/>
      <c r="M388" s="187"/>
      <c r="O388" s="103"/>
    </row>
    <row r="389" spans="1:15" ht="30" x14ac:dyDescent="0.2">
      <c r="A389" s="186"/>
      <c r="B389" s="104"/>
      <c r="C389" s="25"/>
      <c r="D389" s="18" t="s">
        <v>26</v>
      </c>
      <c r="E389" s="29">
        <v>0</v>
      </c>
      <c r="F389" s="94">
        <f t="shared" si="116"/>
        <v>27985.7</v>
      </c>
      <c r="G389" s="149">
        <v>1210.7</v>
      </c>
      <c r="H389" s="95">
        <v>9313.5</v>
      </c>
      <c r="I389" s="95">
        <v>4714.5</v>
      </c>
      <c r="J389" s="95">
        <v>6373.5</v>
      </c>
      <c r="K389" s="95">
        <v>6373.5</v>
      </c>
      <c r="L389" s="148"/>
      <c r="M389" s="188"/>
    </row>
    <row r="390" spans="1:15" ht="18.75" customHeight="1" x14ac:dyDescent="0.2">
      <c r="A390" s="166" t="s">
        <v>10</v>
      </c>
      <c r="B390" s="154" t="s">
        <v>172</v>
      </c>
      <c r="C390" s="166" t="s">
        <v>89</v>
      </c>
      <c r="D390" s="85" t="s">
        <v>2</v>
      </c>
      <c r="E390" s="189">
        <f>SUM(E391:E394)</f>
        <v>375594.91</v>
      </c>
      <c r="F390" s="184">
        <f>SUM(G390:K390)</f>
        <v>28106.21</v>
      </c>
      <c r="G390" s="185">
        <f t="shared" ref="G390:K390" si="118">SUM(G391:G394)</f>
        <v>5926.21</v>
      </c>
      <c r="H390" s="189">
        <f t="shared" si="118"/>
        <v>5000</v>
      </c>
      <c r="I390" s="189">
        <f t="shared" si="118"/>
        <v>7180</v>
      </c>
      <c r="J390" s="189">
        <f t="shared" si="118"/>
        <v>5000</v>
      </c>
      <c r="K390" s="189">
        <f t="shared" si="118"/>
        <v>5000</v>
      </c>
      <c r="L390" s="146" t="s">
        <v>33</v>
      </c>
      <c r="M390" s="155" t="s">
        <v>281</v>
      </c>
    </row>
    <row r="391" spans="1:15" ht="45" x14ac:dyDescent="0.2">
      <c r="A391" s="171"/>
      <c r="B391" s="157"/>
      <c r="C391" s="171"/>
      <c r="D391" s="85" t="s">
        <v>1</v>
      </c>
      <c r="E391" s="189">
        <f>E396+E406+E411</f>
        <v>0</v>
      </c>
      <c r="F391" s="184">
        <f>SUM(G391:K391)</f>
        <v>0</v>
      </c>
      <c r="G391" s="185">
        <f>G396+G401+G406+G411</f>
        <v>0</v>
      </c>
      <c r="H391" s="141">
        <f t="shared" ref="H391:K394" si="119">-H396+H406+H411</f>
        <v>0</v>
      </c>
      <c r="I391" s="141">
        <f t="shared" si="119"/>
        <v>0</v>
      </c>
      <c r="J391" s="141">
        <f t="shared" si="119"/>
        <v>0</v>
      </c>
      <c r="K391" s="141">
        <f t="shared" si="119"/>
        <v>0</v>
      </c>
      <c r="L391" s="147"/>
      <c r="M391" s="158"/>
    </row>
    <row r="392" spans="1:15" ht="60" x14ac:dyDescent="0.2">
      <c r="A392" s="171"/>
      <c r="B392" s="157"/>
      <c r="C392" s="171"/>
      <c r="D392" s="85" t="s">
        <v>7</v>
      </c>
      <c r="E392" s="189">
        <f>E397+E407+E412</f>
        <v>61359.81</v>
      </c>
      <c r="F392" s="184">
        <f>SUM(G392:K392)</f>
        <v>935.68</v>
      </c>
      <c r="G392" s="185">
        <f t="shared" ref="G392:G394" si="120">G397+G402+G407+G412</f>
        <v>935.68</v>
      </c>
      <c r="H392" s="141">
        <f t="shared" si="119"/>
        <v>0</v>
      </c>
      <c r="I392" s="141">
        <f t="shared" si="119"/>
        <v>0</v>
      </c>
      <c r="J392" s="141">
        <f t="shared" si="119"/>
        <v>0</v>
      </c>
      <c r="K392" s="141">
        <f t="shared" si="119"/>
        <v>0</v>
      </c>
      <c r="L392" s="147"/>
      <c r="M392" s="158"/>
    </row>
    <row r="393" spans="1:15" ht="60" x14ac:dyDescent="0.2">
      <c r="A393" s="171"/>
      <c r="B393" s="157"/>
      <c r="C393" s="171"/>
      <c r="D393" s="85" t="s">
        <v>16</v>
      </c>
      <c r="E393" s="189">
        <f>E398+E408+E413</f>
        <v>67278.3</v>
      </c>
      <c r="F393" s="184">
        <f>SUM(G393:K393)</f>
        <v>27170.53</v>
      </c>
      <c r="G393" s="185">
        <f t="shared" si="120"/>
        <v>4990.53</v>
      </c>
      <c r="H393" s="141">
        <f t="shared" si="119"/>
        <v>5000</v>
      </c>
      <c r="I393" s="141">
        <f t="shared" si="119"/>
        <v>7180</v>
      </c>
      <c r="J393" s="141">
        <f t="shared" si="119"/>
        <v>5000</v>
      </c>
      <c r="K393" s="141">
        <f t="shared" si="119"/>
        <v>5000</v>
      </c>
      <c r="L393" s="147"/>
      <c r="M393" s="158"/>
      <c r="O393" s="151"/>
    </row>
    <row r="394" spans="1:15" ht="30" x14ac:dyDescent="0.2">
      <c r="A394" s="173"/>
      <c r="B394" s="160"/>
      <c r="C394" s="173"/>
      <c r="D394" s="85" t="s">
        <v>26</v>
      </c>
      <c r="E394" s="189">
        <f>E399+E409+E414</f>
        <v>246956.79999999999</v>
      </c>
      <c r="F394" s="184">
        <f>SUM(G394:K394)</f>
        <v>0</v>
      </c>
      <c r="G394" s="185">
        <f t="shared" si="120"/>
        <v>0</v>
      </c>
      <c r="H394" s="141">
        <f t="shared" si="119"/>
        <v>0</v>
      </c>
      <c r="I394" s="141">
        <f t="shared" si="119"/>
        <v>0</v>
      </c>
      <c r="J394" s="141">
        <f t="shared" si="119"/>
        <v>0</v>
      </c>
      <c r="K394" s="141">
        <f t="shared" si="119"/>
        <v>0</v>
      </c>
      <c r="L394" s="148"/>
      <c r="M394" s="161"/>
    </row>
    <row r="395" spans="1:15" ht="15" x14ac:dyDescent="0.2">
      <c r="A395" s="186" t="s">
        <v>13</v>
      </c>
      <c r="B395" s="104" t="s">
        <v>173</v>
      </c>
      <c r="C395" s="23"/>
      <c r="D395" s="18" t="s">
        <v>2</v>
      </c>
      <c r="E395" s="29">
        <f>SUM(E396:E399)</f>
        <v>99176.41</v>
      </c>
      <c r="F395" s="94">
        <f t="shared" ref="F395:F440" si="121">SUM(G395:K395)</f>
        <v>0</v>
      </c>
      <c r="G395" s="94">
        <f t="shared" ref="G395:K395" si="122">SUM(G396:G399)</f>
        <v>0</v>
      </c>
      <c r="H395" s="29">
        <f t="shared" si="122"/>
        <v>0</v>
      </c>
      <c r="I395" s="29">
        <f t="shared" si="122"/>
        <v>0</v>
      </c>
      <c r="J395" s="29">
        <f t="shared" si="122"/>
        <v>0</v>
      </c>
      <c r="K395" s="29">
        <f t="shared" si="122"/>
        <v>0</v>
      </c>
      <c r="L395" s="146"/>
      <c r="M395" s="105"/>
    </row>
    <row r="396" spans="1:15" ht="45" x14ac:dyDescent="0.2">
      <c r="A396" s="186"/>
      <c r="B396" s="104"/>
      <c r="C396" s="33"/>
      <c r="D396" s="18" t="s">
        <v>1</v>
      </c>
      <c r="E396" s="29">
        <v>0</v>
      </c>
      <c r="F396" s="94">
        <f t="shared" si="121"/>
        <v>0</v>
      </c>
      <c r="G396" s="94">
        <v>0</v>
      </c>
      <c r="H396" s="95">
        <v>0</v>
      </c>
      <c r="I396" s="95">
        <v>0</v>
      </c>
      <c r="J396" s="95">
        <v>0</v>
      </c>
      <c r="K396" s="95">
        <v>0</v>
      </c>
      <c r="L396" s="147"/>
      <c r="M396" s="187"/>
    </row>
    <row r="397" spans="1:15" ht="45" x14ac:dyDescent="0.2">
      <c r="A397" s="186"/>
      <c r="B397" s="104"/>
      <c r="C397" s="33"/>
      <c r="D397" s="18" t="s">
        <v>7</v>
      </c>
      <c r="E397" s="95">
        <v>61359.81</v>
      </c>
      <c r="F397" s="94">
        <f t="shared" si="121"/>
        <v>0</v>
      </c>
      <c r="G397" s="94">
        <v>0</v>
      </c>
      <c r="H397" s="95">
        <v>0</v>
      </c>
      <c r="I397" s="95">
        <v>0</v>
      </c>
      <c r="J397" s="95">
        <v>0</v>
      </c>
      <c r="K397" s="95">
        <v>0</v>
      </c>
      <c r="L397" s="147"/>
      <c r="M397" s="187"/>
    </row>
    <row r="398" spans="1:15" ht="45" x14ac:dyDescent="0.2">
      <c r="A398" s="186"/>
      <c r="B398" s="104"/>
      <c r="C398" s="33"/>
      <c r="D398" s="18" t="s">
        <v>16</v>
      </c>
      <c r="E398" s="95">
        <v>37816.6</v>
      </c>
      <c r="F398" s="94">
        <f t="shared" si="121"/>
        <v>0</v>
      </c>
      <c r="G398" s="94">
        <v>0</v>
      </c>
      <c r="H398" s="95">
        <v>0</v>
      </c>
      <c r="I398" s="95">
        <v>0</v>
      </c>
      <c r="J398" s="95">
        <v>0</v>
      </c>
      <c r="K398" s="95">
        <v>0</v>
      </c>
      <c r="L398" s="147"/>
      <c r="M398" s="187"/>
    </row>
    <row r="399" spans="1:15" ht="30" x14ac:dyDescent="0.2">
      <c r="A399" s="186"/>
      <c r="B399" s="104"/>
      <c r="C399" s="25"/>
      <c r="D399" s="18" t="s">
        <v>26</v>
      </c>
      <c r="E399" s="29">
        <v>0</v>
      </c>
      <c r="F399" s="94">
        <v>0</v>
      </c>
      <c r="G399" s="94">
        <v>0</v>
      </c>
      <c r="H399" s="29">
        <v>0</v>
      </c>
      <c r="I399" s="29">
        <v>0</v>
      </c>
      <c r="J399" s="29">
        <v>0</v>
      </c>
      <c r="K399" s="95">
        <v>0</v>
      </c>
      <c r="L399" s="148"/>
      <c r="M399" s="188"/>
    </row>
    <row r="400" spans="1:15" ht="15" customHeight="1" x14ac:dyDescent="0.2">
      <c r="A400" s="99" t="s">
        <v>25</v>
      </c>
      <c r="B400" s="105" t="s">
        <v>236</v>
      </c>
      <c r="C400" s="23"/>
      <c r="D400" s="18" t="s">
        <v>2</v>
      </c>
      <c r="E400" s="29">
        <f>SUM(E401:E404)</f>
        <v>246956.79999999999</v>
      </c>
      <c r="F400" s="94">
        <f t="shared" ref="F400:F404" si="123">SUM(G400:K400)</f>
        <v>1471.21</v>
      </c>
      <c r="G400" s="94">
        <f t="shared" ref="G400:K400" si="124">SUM(G401:G404)</f>
        <v>1471.21</v>
      </c>
      <c r="H400" s="29">
        <f t="shared" si="124"/>
        <v>0</v>
      </c>
      <c r="I400" s="29">
        <f t="shared" si="124"/>
        <v>0</v>
      </c>
      <c r="J400" s="29">
        <f t="shared" si="124"/>
        <v>0</v>
      </c>
      <c r="K400" s="29">
        <f t="shared" si="124"/>
        <v>0</v>
      </c>
      <c r="L400" s="146"/>
      <c r="M400" s="105"/>
    </row>
    <row r="401" spans="1:13" ht="40.5" x14ac:dyDescent="0.2">
      <c r="A401" s="100"/>
      <c r="B401" s="106"/>
      <c r="C401" s="33"/>
      <c r="D401" s="190" t="s">
        <v>1</v>
      </c>
      <c r="E401" s="29">
        <v>0</v>
      </c>
      <c r="F401" s="94">
        <f t="shared" si="123"/>
        <v>0</v>
      </c>
      <c r="G401" s="94">
        <v>0</v>
      </c>
      <c r="H401" s="95">
        <v>0</v>
      </c>
      <c r="I401" s="95">
        <v>0</v>
      </c>
      <c r="J401" s="95">
        <v>0</v>
      </c>
      <c r="K401" s="95">
        <v>0</v>
      </c>
      <c r="L401" s="147"/>
      <c r="M401" s="106"/>
    </row>
    <row r="402" spans="1:13" ht="27" x14ac:dyDescent="0.2">
      <c r="A402" s="100"/>
      <c r="B402" s="106"/>
      <c r="C402" s="33"/>
      <c r="D402" s="190" t="s">
        <v>7</v>
      </c>
      <c r="E402" s="29">
        <v>0</v>
      </c>
      <c r="F402" s="94">
        <f t="shared" si="123"/>
        <v>935.68</v>
      </c>
      <c r="G402" s="94">
        <v>935.68</v>
      </c>
      <c r="H402" s="95">
        <v>0</v>
      </c>
      <c r="I402" s="95">
        <v>0</v>
      </c>
      <c r="J402" s="95">
        <v>0</v>
      </c>
      <c r="K402" s="95">
        <v>0</v>
      </c>
      <c r="L402" s="147"/>
      <c r="M402" s="106"/>
    </row>
    <row r="403" spans="1:13" ht="45" x14ac:dyDescent="0.2">
      <c r="A403" s="100"/>
      <c r="B403" s="106"/>
      <c r="C403" s="33"/>
      <c r="D403" s="18" t="s">
        <v>16</v>
      </c>
      <c r="E403" s="29">
        <v>0</v>
      </c>
      <c r="F403" s="94">
        <f t="shared" si="123"/>
        <v>535.53</v>
      </c>
      <c r="G403" s="94">
        <v>535.53</v>
      </c>
      <c r="H403" s="95">
        <v>0</v>
      </c>
      <c r="I403" s="95">
        <v>0</v>
      </c>
      <c r="J403" s="95">
        <v>0</v>
      </c>
      <c r="K403" s="95">
        <v>0</v>
      </c>
      <c r="L403" s="147"/>
      <c r="M403" s="106"/>
    </row>
    <row r="404" spans="1:13" ht="30" x14ac:dyDescent="0.2">
      <c r="A404" s="101"/>
      <c r="B404" s="107"/>
      <c r="C404" s="25"/>
      <c r="D404" s="18" t="s">
        <v>26</v>
      </c>
      <c r="E404" s="29">
        <v>246956.79999999999</v>
      </c>
      <c r="F404" s="94">
        <f t="shared" si="123"/>
        <v>0</v>
      </c>
      <c r="G404" s="94">
        <v>0</v>
      </c>
      <c r="H404" s="95">
        <v>0</v>
      </c>
      <c r="I404" s="95">
        <v>0</v>
      </c>
      <c r="J404" s="95">
        <v>0</v>
      </c>
      <c r="K404" s="95">
        <v>0</v>
      </c>
      <c r="L404" s="148"/>
      <c r="M404" s="107"/>
    </row>
    <row r="405" spans="1:13" ht="15" customHeight="1" x14ac:dyDescent="0.2">
      <c r="A405" s="99" t="s">
        <v>28</v>
      </c>
      <c r="B405" s="105" t="s">
        <v>202</v>
      </c>
      <c r="C405" s="23"/>
      <c r="D405" s="18" t="s">
        <v>2</v>
      </c>
      <c r="E405" s="29">
        <f>SUM(E406:E409)</f>
        <v>246956.79999999999</v>
      </c>
      <c r="F405" s="94">
        <f t="shared" si="121"/>
        <v>26635</v>
      </c>
      <c r="G405" s="94">
        <f t="shared" ref="G405:K405" si="125">SUM(G406:G409)</f>
        <v>4455</v>
      </c>
      <c r="H405" s="29">
        <f t="shared" si="125"/>
        <v>5000</v>
      </c>
      <c r="I405" s="29">
        <f t="shared" si="125"/>
        <v>7180</v>
      </c>
      <c r="J405" s="29">
        <f t="shared" si="125"/>
        <v>5000</v>
      </c>
      <c r="K405" s="29">
        <f t="shared" si="125"/>
        <v>5000</v>
      </c>
      <c r="L405" s="146"/>
      <c r="M405" s="105"/>
    </row>
    <row r="406" spans="1:13" ht="40.5" x14ac:dyDescent="0.2">
      <c r="A406" s="100"/>
      <c r="B406" s="106"/>
      <c r="C406" s="33"/>
      <c r="D406" s="190" t="s">
        <v>1</v>
      </c>
      <c r="E406" s="29">
        <v>0</v>
      </c>
      <c r="F406" s="94">
        <f t="shared" si="121"/>
        <v>0</v>
      </c>
      <c r="G406" s="94">
        <v>0</v>
      </c>
      <c r="H406" s="95">
        <v>0</v>
      </c>
      <c r="I406" s="95">
        <v>0</v>
      </c>
      <c r="J406" s="95">
        <v>0</v>
      </c>
      <c r="K406" s="95">
        <v>0</v>
      </c>
      <c r="L406" s="147"/>
      <c r="M406" s="106"/>
    </row>
    <row r="407" spans="1:13" ht="27" x14ac:dyDescent="0.2">
      <c r="A407" s="100"/>
      <c r="B407" s="106"/>
      <c r="C407" s="33"/>
      <c r="D407" s="190" t="s">
        <v>7</v>
      </c>
      <c r="E407" s="29">
        <v>0</v>
      </c>
      <c r="F407" s="94">
        <f t="shared" si="121"/>
        <v>0</v>
      </c>
      <c r="G407" s="94">
        <v>0</v>
      </c>
      <c r="H407" s="95">
        <v>0</v>
      </c>
      <c r="I407" s="95">
        <v>0</v>
      </c>
      <c r="J407" s="95">
        <v>0</v>
      </c>
      <c r="K407" s="95">
        <v>0</v>
      </c>
      <c r="L407" s="147"/>
      <c r="M407" s="106"/>
    </row>
    <row r="408" spans="1:13" ht="45" x14ac:dyDescent="0.2">
      <c r="A408" s="100"/>
      <c r="B408" s="106"/>
      <c r="C408" s="33"/>
      <c r="D408" s="18" t="s">
        <v>16</v>
      </c>
      <c r="E408" s="29">
        <v>0</v>
      </c>
      <c r="F408" s="94">
        <f t="shared" si="121"/>
        <v>26635</v>
      </c>
      <c r="G408" s="94">
        <v>4455</v>
      </c>
      <c r="H408" s="95">
        <v>5000</v>
      </c>
      <c r="I408" s="95">
        <v>7180</v>
      </c>
      <c r="J408" s="95">
        <v>5000</v>
      </c>
      <c r="K408" s="95">
        <v>5000</v>
      </c>
      <c r="L408" s="147"/>
      <c r="M408" s="106"/>
    </row>
    <row r="409" spans="1:13" ht="30" x14ac:dyDescent="0.2">
      <c r="A409" s="101"/>
      <c r="B409" s="107"/>
      <c r="C409" s="25"/>
      <c r="D409" s="18" t="s">
        <v>26</v>
      </c>
      <c r="E409" s="29">
        <v>246956.79999999999</v>
      </c>
      <c r="F409" s="94">
        <f t="shared" si="121"/>
        <v>0</v>
      </c>
      <c r="G409" s="94">
        <v>0</v>
      </c>
      <c r="H409" s="95">
        <v>0</v>
      </c>
      <c r="I409" s="95">
        <v>0</v>
      </c>
      <c r="J409" s="95">
        <v>0</v>
      </c>
      <c r="K409" s="95">
        <v>0</v>
      </c>
      <c r="L409" s="148"/>
      <c r="M409" s="107"/>
    </row>
    <row r="410" spans="1:13" ht="15" x14ac:dyDescent="0.2">
      <c r="A410" s="186" t="s">
        <v>119</v>
      </c>
      <c r="B410" s="104" t="s">
        <v>203</v>
      </c>
      <c r="C410" s="23"/>
      <c r="D410" s="18" t="s">
        <v>2</v>
      </c>
      <c r="E410" s="29">
        <f>SUM(E411:E414)</f>
        <v>29461.7</v>
      </c>
      <c r="F410" s="94">
        <f t="shared" si="121"/>
        <v>0</v>
      </c>
      <c r="G410" s="94">
        <f t="shared" ref="G410:K410" si="126">SUM(G411:G414)</f>
        <v>0</v>
      </c>
      <c r="H410" s="29">
        <f t="shared" si="126"/>
        <v>0</v>
      </c>
      <c r="I410" s="29">
        <f t="shared" si="126"/>
        <v>0</v>
      </c>
      <c r="J410" s="29">
        <f t="shared" si="126"/>
        <v>0</v>
      </c>
      <c r="K410" s="29">
        <f t="shared" si="126"/>
        <v>0</v>
      </c>
      <c r="L410" s="146"/>
      <c r="M410" s="105"/>
    </row>
    <row r="411" spans="1:13" ht="45" x14ac:dyDescent="0.2">
      <c r="A411" s="186"/>
      <c r="B411" s="104"/>
      <c r="C411" s="33"/>
      <c r="D411" s="18" t="s">
        <v>1</v>
      </c>
      <c r="E411" s="29">
        <v>0</v>
      </c>
      <c r="F411" s="94">
        <f t="shared" si="121"/>
        <v>0</v>
      </c>
      <c r="G411" s="94">
        <v>0</v>
      </c>
      <c r="H411" s="95">
        <v>0</v>
      </c>
      <c r="I411" s="95">
        <v>0</v>
      </c>
      <c r="J411" s="95">
        <v>0</v>
      </c>
      <c r="K411" s="95">
        <v>0</v>
      </c>
      <c r="L411" s="147"/>
      <c r="M411" s="187"/>
    </row>
    <row r="412" spans="1:13" ht="45" x14ac:dyDescent="0.2">
      <c r="A412" s="186"/>
      <c r="B412" s="104"/>
      <c r="C412" s="33"/>
      <c r="D412" s="18" t="s">
        <v>7</v>
      </c>
      <c r="E412" s="29">
        <v>0</v>
      </c>
      <c r="F412" s="94">
        <f t="shared" si="121"/>
        <v>0</v>
      </c>
      <c r="G412" s="94">
        <v>0</v>
      </c>
      <c r="H412" s="95">
        <v>0</v>
      </c>
      <c r="I412" s="95">
        <v>0</v>
      </c>
      <c r="J412" s="95">
        <v>0</v>
      </c>
      <c r="K412" s="95">
        <v>0</v>
      </c>
      <c r="L412" s="147"/>
      <c r="M412" s="187"/>
    </row>
    <row r="413" spans="1:13" ht="45" x14ac:dyDescent="0.2">
      <c r="A413" s="186"/>
      <c r="B413" s="104"/>
      <c r="C413" s="33"/>
      <c r="D413" s="18" t="s">
        <v>16</v>
      </c>
      <c r="E413" s="95">
        <v>29461.7</v>
      </c>
      <c r="F413" s="94">
        <f t="shared" si="121"/>
        <v>0</v>
      </c>
      <c r="G413" s="94">
        <v>0</v>
      </c>
      <c r="H413" s="95">
        <v>0</v>
      </c>
      <c r="I413" s="95">
        <v>0</v>
      </c>
      <c r="J413" s="95">
        <v>0</v>
      </c>
      <c r="K413" s="95">
        <v>0</v>
      </c>
      <c r="L413" s="147"/>
      <c r="M413" s="187"/>
    </row>
    <row r="414" spans="1:13" ht="30" x14ac:dyDescent="0.2">
      <c r="A414" s="186"/>
      <c r="B414" s="104"/>
      <c r="C414" s="25"/>
      <c r="D414" s="18" t="s">
        <v>26</v>
      </c>
      <c r="E414" s="29">
        <v>0</v>
      </c>
      <c r="F414" s="94">
        <f t="shared" si="121"/>
        <v>0</v>
      </c>
      <c r="G414" s="94">
        <v>0</v>
      </c>
      <c r="H414" s="95">
        <v>0</v>
      </c>
      <c r="I414" s="95">
        <v>0</v>
      </c>
      <c r="J414" s="95">
        <v>0</v>
      </c>
      <c r="K414" s="95">
        <v>0</v>
      </c>
      <c r="L414" s="148"/>
      <c r="M414" s="188"/>
    </row>
    <row r="415" spans="1:13" ht="15" customHeight="1" x14ac:dyDescent="0.2">
      <c r="A415" s="138"/>
      <c r="B415" s="191" t="s">
        <v>99</v>
      </c>
      <c r="C415" s="191"/>
      <c r="D415" s="192" t="s">
        <v>2</v>
      </c>
      <c r="E415" s="141">
        <v>0</v>
      </c>
      <c r="F415" s="184">
        <f t="shared" si="121"/>
        <v>79799.179999999993</v>
      </c>
      <c r="G415" s="185">
        <f t="shared" ref="G415:K419" si="127">G390+G380</f>
        <v>8232.32</v>
      </c>
      <c r="H415" s="141">
        <f t="shared" si="127"/>
        <v>22740.010000000002</v>
      </c>
      <c r="I415" s="141">
        <f t="shared" si="127"/>
        <v>14546.85</v>
      </c>
      <c r="J415" s="141">
        <f t="shared" si="127"/>
        <v>17140</v>
      </c>
      <c r="K415" s="141">
        <f t="shared" si="127"/>
        <v>17140</v>
      </c>
      <c r="L415" s="174"/>
      <c r="M415" s="22"/>
    </row>
    <row r="416" spans="1:13" ht="42.75" x14ac:dyDescent="0.2">
      <c r="A416" s="138"/>
      <c r="B416" s="191"/>
      <c r="C416" s="191"/>
      <c r="D416" s="192" t="s">
        <v>1</v>
      </c>
      <c r="E416" s="141">
        <v>0</v>
      </c>
      <c r="F416" s="184">
        <f t="shared" si="121"/>
        <v>0</v>
      </c>
      <c r="G416" s="185">
        <f t="shared" si="127"/>
        <v>0</v>
      </c>
      <c r="H416" s="141">
        <f t="shared" si="127"/>
        <v>0</v>
      </c>
      <c r="I416" s="141">
        <f t="shared" si="127"/>
        <v>0</v>
      </c>
      <c r="J416" s="141">
        <f t="shared" si="127"/>
        <v>0</v>
      </c>
      <c r="K416" s="141">
        <f t="shared" si="127"/>
        <v>0</v>
      </c>
      <c r="L416" s="174"/>
      <c r="M416" s="22"/>
    </row>
    <row r="417" spans="1:19" ht="39" customHeight="1" x14ac:dyDescent="0.2">
      <c r="A417" s="138"/>
      <c r="B417" s="191"/>
      <c r="C417" s="191"/>
      <c r="D417" s="192" t="s">
        <v>7</v>
      </c>
      <c r="E417" s="141">
        <v>0</v>
      </c>
      <c r="F417" s="184">
        <f t="shared" si="121"/>
        <v>16177.089999999998</v>
      </c>
      <c r="G417" s="185">
        <f t="shared" si="127"/>
        <v>1632.35</v>
      </c>
      <c r="H417" s="141">
        <f t="shared" si="127"/>
        <v>5451.95</v>
      </c>
      <c r="I417" s="141">
        <f t="shared" si="127"/>
        <v>1700.15</v>
      </c>
      <c r="J417" s="141">
        <f t="shared" si="127"/>
        <v>3696.32</v>
      </c>
      <c r="K417" s="141">
        <f t="shared" si="127"/>
        <v>3696.32</v>
      </c>
      <c r="L417" s="174"/>
      <c r="M417" s="22"/>
    </row>
    <row r="418" spans="1:19" ht="40.5" customHeight="1" x14ac:dyDescent="0.2">
      <c r="A418" s="138"/>
      <c r="B418" s="191"/>
      <c r="C418" s="191"/>
      <c r="D418" s="192" t="s">
        <v>16</v>
      </c>
      <c r="E418" s="141">
        <v>0</v>
      </c>
      <c r="F418" s="184">
        <f t="shared" si="121"/>
        <v>35636.39</v>
      </c>
      <c r="G418" s="185">
        <f t="shared" si="127"/>
        <v>5389.2699999999995</v>
      </c>
      <c r="H418" s="141">
        <f t="shared" si="127"/>
        <v>7974.5599999999995</v>
      </c>
      <c r="I418" s="141">
        <f t="shared" si="127"/>
        <v>8132.2</v>
      </c>
      <c r="J418" s="141">
        <f t="shared" si="127"/>
        <v>7070.18</v>
      </c>
      <c r="K418" s="141">
        <f t="shared" si="127"/>
        <v>7070.18</v>
      </c>
      <c r="L418" s="174"/>
      <c r="M418" s="22"/>
    </row>
    <row r="419" spans="1:19" ht="23.25" customHeight="1" x14ac:dyDescent="0.2">
      <c r="A419" s="138"/>
      <c r="B419" s="191"/>
      <c r="C419" s="191"/>
      <c r="D419" s="192" t="s">
        <v>30</v>
      </c>
      <c r="E419" s="141">
        <v>0</v>
      </c>
      <c r="F419" s="184">
        <f t="shared" si="121"/>
        <v>27985.7</v>
      </c>
      <c r="G419" s="185">
        <f t="shared" si="127"/>
        <v>1210.7</v>
      </c>
      <c r="H419" s="141">
        <f t="shared" si="127"/>
        <v>9313.5</v>
      </c>
      <c r="I419" s="141">
        <f t="shared" si="127"/>
        <v>4714.5</v>
      </c>
      <c r="J419" s="141">
        <f t="shared" si="127"/>
        <v>6373.5</v>
      </c>
      <c r="K419" s="141">
        <f t="shared" si="127"/>
        <v>6373.5</v>
      </c>
      <c r="L419" s="174"/>
      <c r="M419" s="22"/>
    </row>
    <row r="420" spans="1:19" ht="15.75" customHeight="1" x14ac:dyDescent="0.2">
      <c r="A420" s="50" t="s">
        <v>464</v>
      </c>
      <c r="B420" s="51"/>
      <c r="C420" s="51"/>
      <c r="D420" s="51"/>
      <c r="E420" s="51"/>
      <c r="F420" s="51"/>
      <c r="G420" s="51"/>
      <c r="H420" s="51"/>
      <c r="I420" s="51"/>
      <c r="J420" s="51"/>
      <c r="K420" s="51"/>
      <c r="L420" s="51"/>
      <c r="M420" s="52"/>
    </row>
    <row r="421" spans="1:19" ht="15" customHeight="1" x14ac:dyDescent="0.2">
      <c r="A421" s="138" t="s">
        <v>6</v>
      </c>
      <c r="B421" s="104" t="s">
        <v>463</v>
      </c>
      <c r="C421" s="140" t="s">
        <v>373</v>
      </c>
      <c r="D421" s="193" t="s">
        <v>2</v>
      </c>
      <c r="E421" s="194">
        <v>612</v>
      </c>
      <c r="F421" s="194">
        <f>G421+H421+I421+J421+K421</f>
        <v>3909</v>
      </c>
      <c r="G421" s="195">
        <f>SUM(G423+G424)</f>
        <v>0</v>
      </c>
      <c r="H421" s="195">
        <f>SUM(H422:H424)</f>
        <v>0</v>
      </c>
      <c r="I421" s="195">
        <f>SUM(I422:I424)</f>
        <v>1303</v>
      </c>
      <c r="J421" s="195">
        <f t="shared" ref="J421:K421" si="128">SUM(J422:J424)</f>
        <v>1303</v>
      </c>
      <c r="K421" s="195">
        <f t="shared" si="128"/>
        <v>1303</v>
      </c>
      <c r="L421" s="24" t="s">
        <v>33</v>
      </c>
      <c r="M421" s="88" t="s">
        <v>516</v>
      </c>
    </row>
    <row r="422" spans="1:19" ht="45.75" customHeight="1" x14ac:dyDescent="0.2">
      <c r="A422" s="138"/>
      <c r="B422" s="104"/>
      <c r="C422" s="140"/>
      <c r="D422" s="193" t="s">
        <v>1</v>
      </c>
      <c r="E422" s="194">
        <v>0</v>
      </c>
      <c r="F422" s="194">
        <f>F427</f>
        <v>0</v>
      </c>
      <c r="G422" s="195">
        <v>0</v>
      </c>
      <c r="H422" s="195">
        <v>0</v>
      </c>
      <c r="I422" s="195">
        <f>I427</f>
        <v>0</v>
      </c>
      <c r="J422" s="195">
        <f>J427</f>
        <v>0</v>
      </c>
      <c r="K422" s="195">
        <f>K427</f>
        <v>0</v>
      </c>
      <c r="L422" s="24"/>
      <c r="M422" s="92"/>
    </row>
    <row r="423" spans="1:19" ht="33" customHeight="1" x14ac:dyDescent="0.2">
      <c r="A423" s="138"/>
      <c r="B423" s="104"/>
      <c r="C423" s="140"/>
      <c r="D423" s="193" t="s">
        <v>7</v>
      </c>
      <c r="E423" s="194">
        <v>612</v>
      </c>
      <c r="F423" s="194">
        <f>F428</f>
        <v>2124</v>
      </c>
      <c r="G423" s="195">
        <f t="shared" ref="G423:H423" si="129">G428</f>
        <v>0</v>
      </c>
      <c r="H423" s="195">
        <f t="shared" si="129"/>
        <v>0</v>
      </c>
      <c r="I423" s="195">
        <f>I428</f>
        <v>708</v>
      </c>
      <c r="J423" s="195">
        <f t="shared" ref="I423:K425" si="130">J428</f>
        <v>708</v>
      </c>
      <c r="K423" s="195">
        <f t="shared" si="130"/>
        <v>708</v>
      </c>
      <c r="L423" s="24"/>
      <c r="M423" s="92"/>
    </row>
    <row r="424" spans="1:19" ht="45" customHeight="1" x14ac:dyDescent="0.2">
      <c r="A424" s="138"/>
      <c r="B424" s="104"/>
      <c r="C424" s="140"/>
      <c r="D424" s="193" t="s">
        <v>16</v>
      </c>
      <c r="E424" s="194">
        <v>0</v>
      </c>
      <c r="F424" s="194">
        <f>F429</f>
        <v>1785</v>
      </c>
      <c r="G424" s="196">
        <f t="shared" ref="G424:H424" si="131">G429</f>
        <v>0</v>
      </c>
      <c r="H424" s="196">
        <f t="shared" si="131"/>
        <v>0</v>
      </c>
      <c r="I424" s="195">
        <f>I429</f>
        <v>595</v>
      </c>
      <c r="J424" s="195">
        <f>J429</f>
        <v>595</v>
      </c>
      <c r="K424" s="195">
        <f t="shared" si="130"/>
        <v>595</v>
      </c>
      <c r="L424" s="24"/>
      <c r="M424" s="92"/>
    </row>
    <row r="425" spans="1:19" ht="18.75" customHeight="1" x14ac:dyDescent="0.2">
      <c r="A425" s="138"/>
      <c r="B425" s="104"/>
      <c r="C425" s="140"/>
      <c r="D425" s="193" t="s">
        <v>26</v>
      </c>
      <c r="E425" s="194">
        <v>0</v>
      </c>
      <c r="F425" s="194">
        <f>F430</f>
        <v>0</v>
      </c>
      <c r="G425" s="196">
        <v>0</v>
      </c>
      <c r="H425" s="196">
        <v>0</v>
      </c>
      <c r="I425" s="195">
        <f t="shared" si="130"/>
        <v>0</v>
      </c>
      <c r="J425" s="195">
        <f t="shared" si="130"/>
        <v>0</v>
      </c>
      <c r="K425" s="195">
        <f t="shared" si="130"/>
        <v>0</v>
      </c>
      <c r="L425" s="24"/>
      <c r="M425" s="93"/>
    </row>
    <row r="426" spans="1:19" ht="15" customHeight="1" x14ac:dyDescent="0.2">
      <c r="A426" s="197" t="s">
        <v>12</v>
      </c>
      <c r="B426" s="105" t="s">
        <v>465</v>
      </c>
      <c r="C426" s="24" t="s">
        <v>373</v>
      </c>
      <c r="D426" s="18" t="s">
        <v>2</v>
      </c>
      <c r="E426" s="29">
        <v>612</v>
      </c>
      <c r="F426" s="29">
        <f>SUM(K426+J426+I426+H426+G426)</f>
        <v>3909</v>
      </c>
      <c r="G426" s="26">
        <f>SUM(G430+G429+G428+G427)</f>
        <v>0</v>
      </c>
      <c r="H426" s="26">
        <f>SUM(H430+H429+H428+H427)</f>
        <v>0</v>
      </c>
      <c r="I426" s="26">
        <f>SUM(I430+I429+I428+I427)</f>
        <v>1303</v>
      </c>
      <c r="J426" s="26">
        <f>SUM(J430+J429+J428+J427)</f>
        <v>1303</v>
      </c>
      <c r="K426" s="26">
        <f>SUM(K430+K429+K428+K427)</f>
        <v>1303</v>
      </c>
      <c r="L426" s="24" t="s">
        <v>33</v>
      </c>
      <c r="M426" s="198"/>
    </row>
    <row r="427" spans="1:19" ht="32.25" customHeight="1" x14ac:dyDescent="0.2">
      <c r="A427" s="197"/>
      <c r="B427" s="106"/>
      <c r="C427" s="24"/>
      <c r="D427" s="18" t="s">
        <v>1</v>
      </c>
      <c r="E427" s="29">
        <f>F427</f>
        <v>0</v>
      </c>
      <c r="F427" s="29">
        <f t="shared" ref="F427:F434" si="132">G427+H427+I427+J427+K427</f>
        <v>0</v>
      </c>
      <c r="G427" s="26">
        <v>0</v>
      </c>
      <c r="H427" s="26">
        <v>0</v>
      </c>
      <c r="I427" s="26">
        <v>0</v>
      </c>
      <c r="J427" s="26">
        <v>0</v>
      </c>
      <c r="K427" s="26">
        <v>0</v>
      </c>
      <c r="L427" s="24"/>
      <c r="M427" s="198"/>
    </row>
    <row r="428" spans="1:19" ht="45" x14ac:dyDescent="0.2">
      <c r="A428" s="197"/>
      <c r="B428" s="106"/>
      <c r="C428" s="24"/>
      <c r="D428" s="18" t="s">
        <v>7</v>
      </c>
      <c r="E428" s="29">
        <v>612</v>
      </c>
      <c r="F428" s="29">
        <f>G428+H428+I428+J428+K428</f>
        <v>2124</v>
      </c>
      <c r="G428" s="26">
        <v>0</v>
      </c>
      <c r="H428" s="26">
        <v>0</v>
      </c>
      <c r="I428" s="26">
        <v>708</v>
      </c>
      <c r="J428" s="26">
        <v>708</v>
      </c>
      <c r="K428" s="26">
        <v>708</v>
      </c>
      <c r="L428" s="24"/>
      <c r="M428" s="198"/>
      <c r="S428" s="103"/>
    </row>
    <row r="429" spans="1:19" ht="30.75" customHeight="1" x14ac:dyDescent="0.2">
      <c r="A429" s="197"/>
      <c r="B429" s="106"/>
      <c r="C429" s="24"/>
      <c r="D429" s="18" t="s">
        <v>16</v>
      </c>
      <c r="E429" s="29">
        <v>0</v>
      </c>
      <c r="F429" s="29">
        <f>G429+H429+I429+J429+K429</f>
        <v>1785</v>
      </c>
      <c r="G429" s="113">
        <v>0</v>
      </c>
      <c r="H429" s="113">
        <v>0</v>
      </c>
      <c r="I429" s="113">
        <v>595</v>
      </c>
      <c r="J429" s="113">
        <v>595</v>
      </c>
      <c r="K429" s="113">
        <v>595</v>
      </c>
      <c r="L429" s="24"/>
      <c r="M429" s="198"/>
    </row>
    <row r="430" spans="1:19" ht="18" customHeight="1" x14ac:dyDescent="0.2">
      <c r="A430" s="197"/>
      <c r="B430" s="107"/>
      <c r="C430" s="24"/>
      <c r="D430" s="18" t="s">
        <v>26</v>
      </c>
      <c r="E430" s="29">
        <v>0</v>
      </c>
      <c r="F430" s="29">
        <f t="shared" si="132"/>
        <v>0</v>
      </c>
      <c r="G430" s="113">
        <v>0</v>
      </c>
      <c r="H430" s="113">
        <v>0</v>
      </c>
      <c r="I430" s="113">
        <v>0</v>
      </c>
      <c r="J430" s="113">
        <v>0</v>
      </c>
      <c r="K430" s="113">
        <v>0</v>
      </c>
      <c r="L430" s="24"/>
      <c r="M430" s="198"/>
    </row>
    <row r="431" spans="1:19" ht="14.25" customHeight="1" x14ac:dyDescent="0.2">
      <c r="A431" s="199"/>
      <c r="B431" s="191" t="s">
        <v>466</v>
      </c>
      <c r="C431" s="191"/>
      <c r="D431" s="193" t="s">
        <v>2</v>
      </c>
      <c r="E431" s="194">
        <v>612</v>
      </c>
      <c r="F431" s="194">
        <f t="shared" si="132"/>
        <v>3909</v>
      </c>
      <c r="G431" s="194">
        <f t="shared" ref="G431:K435" si="133">G421</f>
        <v>0</v>
      </c>
      <c r="H431" s="194">
        <f>H421</f>
        <v>0</v>
      </c>
      <c r="I431" s="194">
        <f t="shared" si="133"/>
        <v>1303</v>
      </c>
      <c r="J431" s="194">
        <f t="shared" si="133"/>
        <v>1303</v>
      </c>
      <c r="K431" s="194">
        <f t="shared" si="133"/>
        <v>1303</v>
      </c>
      <c r="L431" s="200"/>
      <c r="M431" s="200"/>
    </row>
    <row r="432" spans="1:19" ht="27.75" customHeight="1" x14ac:dyDescent="0.2">
      <c r="A432" s="199"/>
      <c r="B432" s="191"/>
      <c r="C432" s="191"/>
      <c r="D432" s="193" t="s">
        <v>1</v>
      </c>
      <c r="E432" s="194">
        <f>E422</f>
        <v>0</v>
      </c>
      <c r="F432" s="194">
        <f t="shared" si="132"/>
        <v>0</v>
      </c>
      <c r="G432" s="194">
        <f t="shared" si="133"/>
        <v>0</v>
      </c>
      <c r="H432" s="194">
        <f t="shared" si="133"/>
        <v>0</v>
      </c>
      <c r="I432" s="194">
        <f t="shared" si="133"/>
        <v>0</v>
      </c>
      <c r="J432" s="194">
        <f t="shared" si="133"/>
        <v>0</v>
      </c>
      <c r="K432" s="194">
        <f t="shared" si="133"/>
        <v>0</v>
      </c>
      <c r="L432" s="200"/>
      <c r="M432" s="200"/>
    </row>
    <row r="433" spans="1:18" ht="32.25" customHeight="1" x14ac:dyDescent="0.2">
      <c r="A433" s="199"/>
      <c r="B433" s="191"/>
      <c r="C433" s="191"/>
      <c r="D433" s="193" t="s">
        <v>7</v>
      </c>
      <c r="E433" s="194">
        <f>E423</f>
        <v>612</v>
      </c>
      <c r="F433" s="194">
        <f t="shared" si="132"/>
        <v>2124</v>
      </c>
      <c r="G433" s="194">
        <f>G423</f>
        <v>0</v>
      </c>
      <c r="H433" s="194">
        <f t="shared" si="133"/>
        <v>0</v>
      </c>
      <c r="I433" s="194">
        <f t="shared" si="133"/>
        <v>708</v>
      </c>
      <c r="J433" s="194">
        <f t="shared" si="133"/>
        <v>708</v>
      </c>
      <c r="K433" s="194">
        <f t="shared" si="133"/>
        <v>708</v>
      </c>
      <c r="L433" s="200"/>
      <c r="M433" s="200"/>
    </row>
    <row r="434" spans="1:18" ht="71.25" x14ac:dyDescent="0.2">
      <c r="A434" s="199"/>
      <c r="B434" s="191"/>
      <c r="C434" s="191"/>
      <c r="D434" s="193" t="s">
        <v>16</v>
      </c>
      <c r="E434" s="194">
        <f>E424</f>
        <v>0</v>
      </c>
      <c r="F434" s="194">
        <f t="shared" si="132"/>
        <v>1785</v>
      </c>
      <c r="G434" s="194">
        <f t="shared" si="133"/>
        <v>0</v>
      </c>
      <c r="H434" s="194">
        <f>H424</f>
        <v>0</v>
      </c>
      <c r="I434" s="194">
        <f t="shared" si="133"/>
        <v>595</v>
      </c>
      <c r="J434" s="194">
        <f t="shared" si="133"/>
        <v>595</v>
      </c>
      <c r="K434" s="194">
        <f t="shared" si="133"/>
        <v>595</v>
      </c>
      <c r="L434" s="200"/>
      <c r="M434" s="200"/>
      <c r="R434" s="103"/>
    </row>
    <row r="435" spans="1:18" ht="31.5" customHeight="1" x14ac:dyDescent="0.2">
      <c r="A435" s="199"/>
      <c r="B435" s="191"/>
      <c r="C435" s="191"/>
      <c r="D435" s="193" t="s">
        <v>26</v>
      </c>
      <c r="E435" s="194">
        <f>E425</f>
        <v>0</v>
      </c>
      <c r="F435" s="194">
        <f>F425</f>
        <v>0</v>
      </c>
      <c r="G435" s="194">
        <f t="shared" si="133"/>
        <v>0</v>
      </c>
      <c r="H435" s="194">
        <f t="shared" si="133"/>
        <v>0</v>
      </c>
      <c r="I435" s="194">
        <f t="shared" si="133"/>
        <v>0</v>
      </c>
      <c r="J435" s="194">
        <f t="shared" si="133"/>
        <v>0</v>
      </c>
      <c r="K435" s="194">
        <f t="shared" si="133"/>
        <v>0</v>
      </c>
      <c r="L435" s="200"/>
      <c r="M435" s="200"/>
    </row>
    <row r="436" spans="1:18" ht="15" customHeight="1" x14ac:dyDescent="0.2">
      <c r="A436" s="138"/>
      <c r="B436" s="191" t="s">
        <v>32</v>
      </c>
      <c r="C436" s="191"/>
      <c r="D436" s="192" t="s">
        <v>2</v>
      </c>
      <c r="E436" s="141">
        <v>0</v>
      </c>
      <c r="F436" s="142">
        <f t="shared" si="121"/>
        <v>4476293.7620000001</v>
      </c>
      <c r="G436" s="141">
        <f>SUM(G437:G440)</f>
        <v>710461.70600000001</v>
      </c>
      <c r="H436" s="141">
        <f>SUM(H437:H440)</f>
        <v>894004.63000000012</v>
      </c>
      <c r="I436" s="141">
        <f>SUM(I437:I440)</f>
        <v>1204050.9160000002</v>
      </c>
      <c r="J436" s="141">
        <f>SUM(J437:J440)</f>
        <v>930320.71000000008</v>
      </c>
      <c r="K436" s="141">
        <f>SUM(K437:K440)</f>
        <v>737455.8</v>
      </c>
      <c r="L436" s="174"/>
      <c r="M436" s="22"/>
      <c r="O436" s="103"/>
    </row>
    <row r="437" spans="1:18" ht="42.75" x14ac:dyDescent="0.2">
      <c r="A437" s="138"/>
      <c r="B437" s="191"/>
      <c r="C437" s="191"/>
      <c r="D437" s="192" t="s">
        <v>1</v>
      </c>
      <c r="E437" s="141">
        <v>0</v>
      </c>
      <c r="F437" s="142">
        <f>SUM(G437:K437)</f>
        <v>203840.53</v>
      </c>
      <c r="G437" s="141">
        <f t="shared" ref="G437:K440" si="134">G416+G375+G234+G432</f>
        <v>60558.01</v>
      </c>
      <c r="H437" s="141">
        <f t="shared" si="134"/>
        <v>0</v>
      </c>
      <c r="I437" s="141">
        <f t="shared" si="134"/>
        <v>0</v>
      </c>
      <c r="J437" s="141">
        <f t="shared" si="134"/>
        <v>143282.51999999999</v>
      </c>
      <c r="K437" s="141">
        <f t="shared" si="134"/>
        <v>0</v>
      </c>
      <c r="L437" s="174"/>
      <c r="M437" s="22"/>
      <c r="O437" s="103"/>
    </row>
    <row r="438" spans="1:18" ht="57" x14ac:dyDescent="0.2">
      <c r="A438" s="138"/>
      <c r="B438" s="191"/>
      <c r="C438" s="191"/>
      <c r="D438" s="192" t="s">
        <v>7</v>
      </c>
      <c r="E438" s="141">
        <v>0</v>
      </c>
      <c r="F438" s="142">
        <f t="shared" si="121"/>
        <v>601279.79</v>
      </c>
      <c r="G438" s="141">
        <f t="shared" si="134"/>
        <v>86334.010000000009</v>
      </c>
      <c r="H438" s="141">
        <f t="shared" si="134"/>
        <v>141590.47000000003</v>
      </c>
      <c r="I438" s="141">
        <f t="shared" si="134"/>
        <v>299451.15000000002</v>
      </c>
      <c r="J438" s="141">
        <f t="shared" si="134"/>
        <v>69499.839999999997</v>
      </c>
      <c r="K438" s="141">
        <f t="shared" si="134"/>
        <v>4404.32</v>
      </c>
      <c r="L438" s="174"/>
      <c r="M438" s="22"/>
      <c r="O438" s="103"/>
      <c r="P438" s="103"/>
    </row>
    <row r="439" spans="1:18" ht="58.5" customHeight="1" x14ac:dyDescent="0.2">
      <c r="A439" s="138"/>
      <c r="B439" s="191"/>
      <c r="C439" s="191"/>
      <c r="D439" s="192" t="s">
        <v>16</v>
      </c>
      <c r="E439" s="141">
        <v>0</v>
      </c>
      <c r="F439" s="142">
        <f t="shared" si="121"/>
        <v>3643187.7420000006</v>
      </c>
      <c r="G439" s="141">
        <f t="shared" si="134"/>
        <v>562358.98600000003</v>
      </c>
      <c r="H439" s="141">
        <f t="shared" si="134"/>
        <v>743100.66</v>
      </c>
      <c r="I439" s="141">
        <f t="shared" si="134"/>
        <v>899885.26600000006</v>
      </c>
      <c r="J439" s="141">
        <f t="shared" si="134"/>
        <v>711164.85000000009</v>
      </c>
      <c r="K439" s="141">
        <f t="shared" si="134"/>
        <v>726677.9800000001</v>
      </c>
      <c r="L439" s="174"/>
      <c r="M439" s="22"/>
      <c r="O439" s="103"/>
    </row>
    <row r="440" spans="1:18" ht="26.25" customHeight="1" x14ac:dyDescent="0.2">
      <c r="A440" s="138"/>
      <c r="B440" s="191"/>
      <c r="C440" s="191"/>
      <c r="D440" s="192" t="s">
        <v>30</v>
      </c>
      <c r="E440" s="141">
        <v>0</v>
      </c>
      <c r="F440" s="142">
        <f t="shared" si="121"/>
        <v>27985.7</v>
      </c>
      <c r="G440" s="141">
        <f t="shared" si="134"/>
        <v>1210.7</v>
      </c>
      <c r="H440" s="141">
        <f t="shared" si="134"/>
        <v>9313.5</v>
      </c>
      <c r="I440" s="141">
        <f t="shared" si="134"/>
        <v>4714.5</v>
      </c>
      <c r="J440" s="141">
        <f t="shared" si="134"/>
        <v>6373.5</v>
      </c>
      <c r="K440" s="141">
        <f t="shared" si="134"/>
        <v>6373.5</v>
      </c>
      <c r="L440" s="174"/>
      <c r="M440" s="22"/>
    </row>
  </sheetData>
  <mergeCells count="567">
    <mergeCell ref="M53:M55"/>
    <mergeCell ref="L56:L57"/>
    <mergeCell ref="M56:M57"/>
    <mergeCell ref="A68:A72"/>
    <mergeCell ref="B68:B72"/>
    <mergeCell ref="C68:C72"/>
    <mergeCell ref="L68:L70"/>
    <mergeCell ref="A118:A122"/>
    <mergeCell ref="B118:B122"/>
    <mergeCell ref="C118:C122"/>
    <mergeCell ref="L118:L120"/>
    <mergeCell ref="M118:M120"/>
    <mergeCell ref="L121:L122"/>
    <mergeCell ref="M121:M122"/>
    <mergeCell ref="M78:M80"/>
    <mergeCell ref="L81:L82"/>
    <mergeCell ref="M81:M82"/>
    <mergeCell ref="M68:M70"/>
    <mergeCell ref="L71:L72"/>
    <mergeCell ref="M71:M72"/>
    <mergeCell ref="A58:A62"/>
    <mergeCell ref="B58:B62"/>
    <mergeCell ref="C58:C62"/>
    <mergeCell ref="L58:L60"/>
    <mergeCell ref="M188:M190"/>
    <mergeCell ref="M168:M172"/>
    <mergeCell ref="A123:A127"/>
    <mergeCell ref="B123:B127"/>
    <mergeCell ref="C123:C127"/>
    <mergeCell ref="L123:L125"/>
    <mergeCell ref="M123:M125"/>
    <mergeCell ref="L126:L127"/>
    <mergeCell ref="M126:M127"/>
    <mergeCell ref="L183:L185"/>
    <mergeCell ref="M183:M185"/>
    <mergeCell ref="L186:L187"/>
    <mergeCell ref="M186:M187"/>
    <mergeCell ref="M158:M162"/>
    <mergeCell ref="L166:L167"/>
    <mergeCell ref="L178:L180"/>
    <mergeCell ref="M178:M180"/>
    <mergeCell ref="M181:M182"/>
    <mergeCell ref="A183:A187"/>
    <mergeCell ref="B183:B187"/>
    <mergeCell ref="C183:C187"/>
    <mergeCell ref="M163:M167"/>
    <mergeCell ref="A163:A167"/>
    <mergeCell ref="B163:B167"/>
    <mergeCell ref="M58:M60"/>
    <mergeCell ref="L61:L62"/>
    <mergeCell ref="B63:B67"/>
    <mergeCell ref="C63:C67"/>
    <mergeCell ref="L63:L65"/>
    <mergeCell ref="M63:M65"/>
    <mergeCell ref="L66:L67"/>
    <mergeCell ref="M66:M67"/>
    <mergeCell ref="A63:A67"/>
    <mergeCell ref="M61:M62"/>
    <mergeCell ref="M73:M75"/>
    <mergeCell ref="L208:L210"/>
    <mergeCell ref="A188:A192"/>
    <mergeCell ref="B188:B192"/>
    <mergeCell ref="C188:C192"/>
    <mergeCell ref="A208:A212"/>
    <mergeCell ref="B198:B202"/>
    <mergeCell ref="A168:A172"/>
    <mergeCell ref="B168:B172"/>
    <mergeCell ref="C168:C172"/>
    <mergeCell ref="L168:L170"/>
    <mergeCell ref="L171:L172"/>
    <mergeCell ref="L201:L202"/>
    <mergeCell ref="M203:M205"/>
    <mergeCell ref="L206:L207"/>
    <mergeCell ref="M206:M207"/>
    <mergeCell ref="C173:C177"/>
    <mergeCell ref="L173:L175"/>
    <mergeCell ref="L163:L165"/>
    <mergeCell ref="L191:L192"/>
    <mergeCell ref="M191:M192"/>
    <mergeCell ref="L181:L182"/>
    <mergeCell ref="M146:M147"/>
    <mergeCell ref="A78:A82"/>
    <mergeCell ref="M249:M253"/>
    <mergeCell ref="A249:A253"/>
    <mergeCell ref="B249:B253"/>
    <mergeCell ref="B239:B243"/>
    <mergeCell ref="B254:B258"/>
    <mergeCell ref="M264:M266"/>
    <mergeCell ref="M257:M258"/>
    <mergeCell ref="M244:M248"/>
    <mergeCell ref="M254:M256"/>
    <mergeCell ref="C249:C253"/>
    <mergeCell ref="L249:L253"/>
    <mergeCell ref="M239:M243"/>
    <mergeCell ref="A244:A248"/>
    <mergeCell ref="B244:B248"/>
    <mergeCell ref="C244:C248"/>
    <mergeCell ref="L244:L248"/>
    <mergeCell ref="C113:C117"/>
    <mergeCell ref="L113:L115"/>
    <mergeCell ref="A178:A182"/>
    <mergeCell ref="B178:B182"/>
    <mergeCell ref="A173:A177"/>
    <mergeCell ref="B173:B177"/>
    <mergeCell ref="C163:C167"/>
    <mergeCell ref="C178:C182"/>
    <mergeCell ref="A158:A162"/>
    <mergeCell ref="B158:B162"/>
    <mergeCell ref="C158:C162"/>
    <mergeCell ref="L158:L162"/>
    <mergeCell ref="B128:B132"/>
    <mergeCell ref="C128:C132"/>
    <mergeCell ref="L128:L130"/>
    <mergeCell ref="A133:A137"/>
    <mergeCell ref="B133:B137"/>
    <mergeCell ref="C133:C137"/>
    <mergeCell ref="L133:L135"/>
    <mergeCell ref="A138:A142"/>
    <mergeCell ref="B138:B142"/>
    <mergeCell ref="C138:C142"/>
    <mergeCell ref="L138:L140"/>
    <mergeCell ref="A198:A202"/>
    <mergeCell ref="C198:C202"/>
    <mergeCell ref="L198:L200"/>
    <mergeCell ref="L176:L177"/>
    <mergeCell ref="L188:L190"/>
    <mergeCell ref="B148:B152"/>
    <mergeCell ref="L196:L197"/>
    <mergeCell ref="A193:A197"/>
    <mergeCell ref="A218:A222"/>
    <mergeCell ref="A213:A217"/>
    <mergeCell ref="B213:B217"/>
    <mergeCell ref="B218:B222"/>
    <mergeCell ref="C218:C222"/>
    <mergeCell ref="L218:L220"/>
    <mergeCell ref="A203:A207"/>
    <mergeCell ref="B208:B212"/>
    <mergeCell ref="C208:C212"/>
    <mergeCell ref="B203:B207"/>
    <mergeCell ref="C203:C207"/>
    <mergeCell ref="L203:L205"/>
    <mergeCell ref="B193:B197"/>
    <mergeCell ref="C193:C197"/>
    <mergeCell ref="L193:L195"/>
    <mergeCell ref="L339:L341"/>
    <mergeCell ref="M339:M341"/>
    <mergeCell ref="L342:L343"/>
    <mergeCell ref="M342:M343"/>
    <mergeCell ref="M86:M87"/>
    <mergeCell ref="C98:C102"/>
    <mergeCell ref="L98:L100"/>
    <mergeCell ref="M98:M100"/>
    <mergeCell ref="L101:L102"/>
    <mergeCell ref="M101:M102"/>
    <mergeCell ref="C103:C107"/>
    <mergeCell ref="L103:L105"/>
    <mergeCell ref="M103:M105"/>
    <mergeCell ref="L106:L107"/>
    <mergeCell ref="M93:M95"/>
    <mergeCell ref="L96:L97"/>
    <mergeCell ref="M96:M97"/>
    <mergeCell ref="M106:M107"/>
    <mergeCell ref="M113:M115"/>
    <mergeCell ref="L116:L117"/>
    <mergeCell ref="M116:M117"/>
    <mergeCell ref="L226:L227"/>
    <mergeCell ref="C259:C263"/>
    <mergeCell ref="C239:C243"/>
    <mergeCell ref="B354:B358"/>
    <mergeCell ref="C354:C358"/>
    <mergeCell ref="B339:B343"/>
    <mergeCell ref="A334:A338"/>
    <mergeCell ref="A349:A353"/>
    <mergeCell ref="A339:A343"/>
    <mergeCell ref="A344:A348"/>
    <mergeCell ref="B349:B353"/>
    <mergeCell ref="C349:C353"/>
    <mergeCell ref="B344:B348"/>
    <mergeCell ref="C344:C348"/>
    <mergeCell ref="C339:C343"/>
    <mergeCell ref="A304:A308"/>
    <mergeCell ref="B304:B308"/>
    <mergeCell ref="C304:C308"/>
    <mergeCell ref="L304:L308"/>
    <mergeCell ref="M304:M308"/>
    <mergeCell ref="A309:A313"/>
    <mergeCell ref="A314:A318"/>
    <mergeCell ref="B314:B318"/>
    <mergeCell ref="C314:C318"/>
    <mergeCell ref="L314:L316"/>
    <mergeCell ref="M314:M316"/>
    <mergeCell ref="L317:L318"/>
    <mergeCell ref="M317:M318"/>
    <mergeCell ref="B309:B313"/>
    <mergeCell ref="C309:C313"/>
    <mergeCell ref="L309:L311"/>
    <mergeCell ref="M309:M311"/>
    <mergeCell ref="L312:L313"/>
    <mergeCell ref="M312:M313"/>
    <mergeCell ref="M267:M268"/>
    <mergeCell ref="A254:A258"/>
    <mergeCell ref="L254:L256"/>
    <mergeCell ref="A264:A268"/>
    <mergeCell ref="B264:B268"/>
    <mergeCell ref="C264:C268"/>
    <mergeCell ref="B269:B273"/>
    <mergeCell ref="A259:A263"/>
    <mergeCell ref="B259:B263"/>
    <mergeCell ref="C269:C273"/>
    <mergeCell ref="L264:L266"/>
    <mergeCell ref="L272:L273"/>
    <mergeCell ref="L259:L261"/>
    <mergeCell ref="L262:L263"/>
    <mergeCell ref="L267:L268"/>
    <mergeCell ref="L257:L258"/>
    <mergeCell ref="M269:M271"/>
    <mergeCell ref="C254:C258"/>
    <mergeCell ref="A38:A42"/>
    <mergeCell ref="B38:B42"/>
    <mergeCell ref="C38:C42"/>
    <mergeCell ref="L38:L40"/>
    <mergeCell ref="M38:M40"/>
    <mergeCell ref="L76:L77"/>
    <mergeCell ref="M76:M77"/>
    <mergeCell ref="A143:A147"/>
    <mergeCell ref="C143:C147"/>
    <mergeCell ref="L143:L145"/>
    <mergeCell ref="M143:M145"/>
    <mergeCell ref="L146:L147"/>
    <mergeCell ref="C83:C87"/>
    <mergeCell ref="L83:L85"/>
    <mergeCell ref="M83:M85"/>
    <mergeCell ref="L86:L87"/>
    <mergeCell ref="C48:C52"/>
    <mergeCell ref="A73:A77"/>
    <mergeCell ref="B73:B77"/>
    <mergeCell ref="B78:B82"/>
    <mergeCell ref="A48:A52"/>
    <mergeCell ref="B48:B52"/>
    <mergeCell ref="A53:A57"/>
    <mergeCell ref="B53:B57"/>
    <mergeCell ref="M18:M22"/>
    <mergeCell ref="L18:L22"/>
    <mergeCell ref="A23:A27"/>
    <mergeCell ref="B23:B27"/>
    <mergeCell ref="C23:C27"/>
    <mergeCell ref="A18:A22"/>
    <mergeCell ref="B18:B22"/>
    <mergeCell ref="C18:C22"/>
    <mergeCell ref="M23:M25"/>
    <mergeCell ref="L26:L27"/>
    <mergeCell ref="M26:M27"/>
    <mergeCell ref="L48:L50"/>
    <mergeCell ref="M48:M50"/>
    <mergeCell ref="L51:L52"/>
    <mergeCell ref="M51:M52"/>
    <mergeCell ref="C33:C37"/>
    <mergeCell ref="L33:L35"/>
    <mergeCell ref="M33:M35"/>
    <mergeCell ref="L36:L37"/>
    <mergeCell ref="M36:M37"/>
    <mergeCell ref="L41:L42"/>
    <mergeCell ref="M41:M42"/>
    <mergeCell ref="C43:C47"/>
    <mergeCell ref="L43:L45"/>
    <mergeCell ref="M43:M45"/>
    <mergeCell ref="L46:L47"/>
    <mergeCell ref="M46:M47"/>
    <mergeCell ref="A43:A47"/>
    <mergeCell ref="A33:A37"/>
    <mergeCell ref="B33:B37"/>
    <mergeCell ref="A113:A117"/>
    <mergeCell ref="B113:B117"/>
    <mergeCell ref="L23:L25"/>
    <mergeCell ref="C73:C77"/>
    <mergeCell ref="L73:L75"/>
    <mergeCell ref="C78:C82"/>
    <mergeCell ref="L78:L80"/>
    <mergeCell ref="C53:C57"/>
    <mergeCell ref="L53:L55"/>
    <mergeCell ref="A93:A97"/>
    <mergeCell ref="B93:B97"/>
    <mergeCell ref="C93:C97"/>
    <mergeCell ref="L93:L95"/>
    <mergeCell ref="C108:C112"/>
    <mergeCell ref="B43:B47"/>
    <mergeCell ref="A83:A87"/>
    <mergeCell ref="B83:B87"/>
    <mergeCell ref="A98:A102"/>
    <mergeCell ref="B98:B102"/>
    <mergeCell ref="A103:A107"/>
    <mergeCell ref="B103:B107"/>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L233:L235"/>
    <mergeCell ref="L231:L232"/>
    <mergeCell ref="A239:A243"/>
    <mergeCell ref="L239:L243"/>
    <mergeCell ref="A228:A232"/>
    <mergeCell ref="C213:C217"/>
    <mergeCell ref="L213:L215"/>
    <mergeCell ref="M226:M227"/>
    <mergeCell ref="M231:M232"/>
    <mergeCell ref="M218:M220"/>
    <mergeCell ref="L221:L222"/>
    <mergeCell ref="M221:M222"/>
    <mergeCell ref="M228:M230"/>
    <mergeCell ref="M223:M225"/>
    <mergeCell ref="B223:B227"/>
    <mergeCell ref="C223:C227"/>
    <mergeCell ref="L223:L225"/>
    <mergeCell ref="A223:A227"/>
    <mergeCell ref="L228:L230"/>
    <mergeCell ref="B228:B232"/>
    <mergeCell ref="C228:C232"/>
    <mergeCell ref="A233:A237"/>
    <mergeCell ref="B233:C237"/>
    <mergeCell ref="M198:M200"/>
    <mergeCell ref="M213:M215"/>
    <mergeCell ref="M216:M217"/>
    <mergeCell ref="M211:M212"/>
    <mergeCell ref="M201:M202"/>
    <mergeCell ref="L211:L212"/>
    <mergeCell ref="L216:L217"/>
    <mergeCell ref="M196:M197"/>
    <mergeCell ref="M208:M210"/>
    <mergeCell ref="A279:A283"/>
    <mergeCell ref="B279:B283"/>
    <mergeCell ref="C279:C283"/>
    <mergeCell ref="L279:L281"/>
    <mergeCell ref="A269:A273"/>
    <mergeCell ref="A274:A278"/>
    <mergeCell ref="B274:B278"/>
    <mergeCell ref="C274:C278"/>
    <mergeCell ref="L274:L276"/>
    <mergeCell ref="L269:L271"/>
    <mergeCell ref="L277:L278"/>
    <mergeCell ref="L322:L323"/>
    <mergeCell ref="M322:M323"/>
    <mergeCell ref="A324:A328"/>
    <mergeCell ref="B324:B328"/>
    <mergeCell ref="C324:C328"/>
    <mergeCell ref="L324:L326"/>
    <mergeCell ref="M324:M326"/>
    <mergeCell ref="L327:L328"/>
    <mergeCell ref="M327:M328"/>
    <mergeCell ref="A319:A323"/>
    <mergeCell ref="B319:B323"/>
    <mergeCell ref="C319:C323"/>
    <mergeCell ref="L319:L321"/>
    <mergeCell ref="M319:M321"/>
    <mergeCell ref="L329:L331"/>
    <mergeCell ref="M329:M331"/>
    <mergeCell ref="A329:A333"/>
    <mergeCell ref="B329:B333"/>
    <mergeCell ref="L349:L351"/>
    <mergeCell ref="M349:M351"/>
    <mergeCell ref="L352:L353"/>
    <mergeCell ref="M352:M353"/>
    <mergeCell ref="L354:L356"/>
    <mergeCell ref="M354:M356"/>
    <mergeCell ref="L344:L346"/>
    <mergeCell ref="M344:M346"/>
    <mergeCell ref="L347:L348"/>
    <mergeCell ref="C329:C333"/>
    <mergeCell ref="C334:C338"/>
    <mergeCell ref="M347:M348"/>
    <mergeCell ref="B334:B338"/>
    <mergeCell ref="L332:L333"/>
    <mergeCell ref="M332:M333"/>
    <mergeCell ref="L334:L336"/>
    <mergeCell ref="M334:M336"/>
    <mergeCell ref="L337:L338"/>
    <mergeCell ref="M337:M338"/>
    <mergeCell ref="A354:A358"/>
    <mergeCell ref="L357:L358"/>
    <mergeCell ref="M357:M358"/>
    <mergeCell ref="L359:L361"/>
    <mergeCell ref="M359:M361"/>
    <mergeCell ref="L362:L363"/>
    <mergeCell ref="M362:M363"/>
    <mergeCell ref="L374:L376"/>
    <mergeCell ref="M374:M376"/>
    <mergeCell ref="L377:L378"/>
    <mergeCell ref="M377:M378"/>
    <mergeCell ref="L364:L368"/>
    <mergeCell ref="M364:M368"/>
    <mergeCell ref="L369:L371"/>
    <mergeCell ref="M369:M373"/>
    <mergeCell ref="L372:L373"/>
    <mergeCell ref="A379:M379"/>
    <mergeCell ref="A374:A378"/>
    <mergeCell ref="B374:C378"/>
    <mergeCell ref="A359:A363"/>
    <mergeCell ref="B359:B363"/>
    <mergeCell ref="C359:C363"/>
    <mergeCell ref="A380:A384"/>
    <mergeCell ref="B380:B384"/>
    <mergeCell ref="C380:C384"/>
    <mergeCell ref="L380:L384"/>
    <mergeCell ref="M380:M384"/>
    <mergeCell ref="A364:A368"/>
    <mergeCell ref="B364:B368"/>
    <mergeCell ref="C364:C368"/>
    <mergeCell ref="A369:A373"/>
    <mergeCell ref="B369:B373"/>
    <mergeCell ref="C369:C373"/>
    <mergeCell ref="A405:A409"/>
    <mergeCell ref="B405:B409"/>
    <mergeCell ref="C405:C409"/>
    <mergeCell ref="L405:L409"/>
    <mergeCell ref="M405:M409"/>
    <mergeCell ref="A390:A394"/>
    <mergeCell ref="B390:B394"/>
    <mergeCell ref="C390:C392"/>
    <mergeCell ref="L390:L394"/>
    <mergeCell ref="M390:M394"/>
    <mergeCell ref="C393:C394"/>
    <mergeCell ref="A395:A399"/>
    <mergeCell ref="B395:B399"/>
    <mergeCell ref="C395:C399"/>
    <mergeCell ref="L395:L399"/>
    <mergeCell ref="M395:M399"/>
    <mergeCell ref="A400:A404"/>
    <mergeCell ref="B400:B404"/>
    <mergeCell ref="C400:C404"/>
    <mergeCell ref="L400:L404"/>
    <mergeCell ref="A385:A389"/>
    <mergeCell ref="B385:B389"/>
    <mergeCell ref="C385:C389"/>
    <mergeCell ref="L385:L389"/>
    <mergeCell ref="M385:M389"/>
    <mergeCell ref="M400:M404"/>
    <mergeCell ref="A436:A440"/>
    <mergeCell ref="B436:C440"/>
    <mergeCell ref="L436:L440"/>
    <mergeCell ref="M436:M440"/>
    <mergeCell ref="A410:A414"/>
    <mergeCell ref="B410:B414"/>
    <mergeCell ref="C410:C414"/>
    <mergeCell ref="L410:L414"/>
    <mergeCell ref="M410:M414"/>
    <mergeCell ref="A415:A419"/>
    <mergeCell ref="B415:C419"/>
    <mergeCell ref="L415:L419"/>
    <mergeCell ref="M415:M419"/>
    <mergeCell ref="A431:A435"/>
    <mergeCell ref="B431:C435"/>
    <mergeCell ref="L431:L435"/>
    <mergeCell ref="M431:M435"/>
    <mergeCell ref="A426:A430"/>
    <mergeCell ref="M274:M276"/>
    <mergeCell ref="M259:M261"/>
    <mergeCell ref="M262:M263"/>
    <mergeCell ref="A28:A32"/>
    <mergeCell ref="B28:B32"/>
    <mergeCell ref="C28:C32"/>
    <mergeCell ref="L28:L30"/>
    <mergeCell ref="M28:M30"/>
    <mergeCell ref="L31:L32"/>
    <mergeCell ref="M31:M32"/>
    <mergeCell ref="M272:M273"/>
    <mergeCell ref="M173:M177"/>
    <mergeCell ref="L108:L110"/>
    <mergeCell ref="M108:M110"/>
    <mergeCell ref="L111:L112"/>
    <mergeCell ref="M111:M112"/>
    <mergeCell ref="M233:M235"/>
    <mergeCell ref="L236:L237"/>
    <mergeCell ref="M236:M237"/>
    <mergeCell ref="A238:M238"/>
    <mergeCell ref="A88:A92"/>
    <mergeCell ref="B88:B92"/>
    <mergeCell ref="C88:C92"/>
    <mergeCell ref="M193:M195"/>
    <mergeCell ref="L88:L90"/>
    <mergeCell ref="M88:M90"/>
    <mergeCell ref="L91:L92"/>
    <mergeCell ref="M91:M92"/>
    <mergeCell ref="A153:A157"/>
    <mergeCell ref="B153:B157"/>
    <mergeCell ref="C153:C157"/>
    <mergeCell ref="L153:L155"/>
    <mergeCell ref="M153:M155"/>
    <mergeCell ref="L156:L157"/>
    <mergeCell ref="M156:M157"/>
    <mergeCell ref="A148:A152"/>
    <mergeCell ref="C148:C152"/>
    <mergeCell ref="L148:L150"/>
    <mergeCell ref="M148:M150"/>
    <mergeCell ref="L151:L152"/>
    <mergeCell ref="M151:M152"/>
    <mergeCell ref="A108:A112"/>
    <mergeCell ref="B108:B112"/>
    <mergeCell ref="B143:B147"/>
    <mergeCell ref="A128:A132"/>
    <mergeCell ref="M128:M130"/>
    <mergeCell ref="L131:L132"/>
    <mergeCell ref="M131:M132"/>
    <mergeCell ref="M133:M135"/>
    <mergeCell ref="L136:L137"/>
    <mergeCell ref="M136:M137"/>
    <mergeCell ref="L426:L430"/>
    <mergeCell ref="M426:M430"/>
    <mergeCell ref="A420:M420"/>
    <mergeCell ref="B426:B430"/>
    <mergeCell ref="C426:C430"/>
    <mergeCell ref="A421:A425"/>
    <mergeCell ref="B421:B425"/>
    <mergeCell ref="C421:C425"/>
    <mergeCell ref="L421:L425"/>
    <mergeCell ref="M421:M425"/>
    <mergeCell ref="A294:A298"/>
    <mergeCell ref="B294:B298"/>
    <mergeCell ref="C294:C298"/>
    <mergeCell ref="L294:L296"/>
    <mergeCell ref="M294:M296"/>
    <mergeCell ref="L297:L298"/>
    <mergeCell ref="M297:M298"/>
    <mergeCell ref="M279:M281"/>
    <mergeCell ref="L282:L283"/>
    <mergeCell ref="M282:M283"/>
    <mergeCell ref="A289:A293"/>
    <mergeCell ref="M138:M140"/>
    <mergeCell ref="L141:L142"/>
    <mergeCell ref="M141:M142"/>
    <mergeCell ref="A299:A303"/>
    <mergeCell ref="B299:B303"/>
    <mergeCell ref="C299:C303"/>
    <mergeCell ref="L299:L301"/>
    <mergeCell ref="M299:M301"/>
    <mergeCell ref="L302:L303"/>
    <mergeCell ref="M302:M303"/>
    <mergeCell ref="B289:B293"/>
    <mergeCell ref="C289:C293"/>
    <mergeCell ref="L289:L291"/>
    <mergeCell ref="M289:M291"/>
    <mergeCell ref="L292:L293"/>
    <mergeCell ref="M292:M293"/>
    <mergeCell ref="A284:A288"/>
    <mergeCell ref="B284:B288"/>
    <mergeCell ref="C284:C288"/>
    <mergeCell ref="L287:L288"/>
    <mergeCell ref="M287:M288"/>
    <mergeCell ref="L284:L286"/>
    <mergeCell ref="M284:M286"/>
    <mergeCell ref="M277:M278"/>
  </mergeCells>
  <phoneticPr fontId="0" type="noConversion"/>
  <pageMargins left="0.15748031496062992" right="0.15748031496062992" top="0.19" bottom="0.17" header="0.15748031496062992" footer="0.17"/>
  <pageSetup paperSize="9" scale="60" fitToHeight="0" orientation="landscape" r:id="rId1"/>
  <headerFooter alignWithMargins="0"/>
  <rowBreaks count="18" manualBreakCount="18">
    <brk id="27" max="12" man="1"/>
    <brk id="52" max="12" man="1"/>
    <brk id="77" max="12" man="1"/>
    <brk id="102" max="12" man="1"/>
    <brk id="127" max="12" man="1"/>
    <brk id="152" max="12" man="1"/>
    <brk id="172" max="12" man="1"/>
    <brk id="197" max="12" man="1"/>
    <brk id="217" max="12" man="1"/>
    <brk id="237" max="12" man="1"/>
    <brk id="258" max="12" man="1"/>
    <brk id="283" max="12" man="1"/>
    <brk id="308" max="12" man="1"/>
    <brk id="333" max="12" man="1"/>
    <brk id="358" max="12" man="1"/>
    <brk id="378" max="12" man="1"/>
    <brk id="404" max="12" man="1"/>
    <brk id="43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3"/>
  <sheetViews>
    <sheetView zoomScale="80" zoomScaleNormal="80" workbookViewId="0">
      <selection activeCell="H131" sqref="H131"/>
    </sheetView>
  </sheetViews>
  <sheetFormatPr defaultColWidth="9.140625" defaultRowHeight="15" x14ac:dyDescent="0.25"/>
  <cols>
    <col min="1" max="1" width="0.28515625" style="207" customWidth="1"/>
    <col min="2" max="2" width="8" style="219" customWidth="1"/>
    <col min="3" max="3" width="9.140625" style="207"/>
    <col min="4" max="4" width="54.7109375" style="207" customWidth="1"/>
    <col min="5" max="5" width="20.42578125" style="207" customWidth="1"/>
    <col min="6" max="14" width="9.140625" style="207"/>
    <col min="15" max="15" width="11.5703125" style="207" customWidth="1"/>
    <col min="16" max="16384" width="9.140625" style="207"/>
  </cols>
  <sheetData>
    <row r="2" spans="1:15" s="13" customFormat="1" x14ac:dyDescent="0.25">
      <c r="B2" s="202"/>
      <c r="E2" s="36"/>
      <c r="F2" s="14" t="s">
        <v>248</v>
      </c>
      <c r="G2" s="14"/>
      <c r="H2" s="14"/>
      <c r="I2" s="14"/>
      <c r="J2" s="14"/>
      <c r="K2" s="14"/>
      <c r="L2" s="14"/>
      <c r="M2" s="14"/>
      <c r="N2" s="14"/>
      <c r="O2" s="14"/>
    </row>
    <row r="3" spans="1:15" s="13" customFormat="1" x14ac:dyDescent="0.25">
      <c r="B3" s="202"/>
      <c r="E3" s="36"/>
      <c r="F3" s="15" t="s">
        <v>92</v>
      </c>
      <c r="G3" s="15"/>
      <c r="H3" s="15"/>
      <c r="I3" s="15"/>
      <c r="J3" s="15"/>
      <c r="K3" s="15"/>
      <c r="L3" s="15"/>
      <c r="M3" s="15"/>
      <c r="N3" s="15"/>
      <c r="O3" s="15"/>
    </row>
    <row r="4" spans="1:15" s="13" customFormat="1" x14ac:dyDescent="0.25">
      <c r="B4" s="202"/>
      <c r="C4" s="15" t="s">
        <v>29</v>
      </c>
      <c r="D4" s="15"/>
      <c r="E4" s="15"/>
      <c r="F4" s="15"/>
      <c r="G4" s="15"/>
      <c r="H4" s="15"/>
      <c r="I4" s="15"/>
      <c r="J4" s="15"/>
      <c r="K4" s="15"/>
      <c r="L4" s="15"/>
      <c r="M4" s="15"/>
      <c r="N4" s="15"/>
      <c r="O4" s="15"/>
    </row>
    <row r="5" spans="1:15" s="13" customFormat="1" x14ac:dyDescent="0.25">
      <c r="B5" s="202"/>
      <c r="E5" s="36"/>
      <c r="F5" s="14" t="s">
        <v>210</v>
      </c>
      <c r="G5" s="14"/>
      <c r="H5" s="14"/>
      <c r="I5" s="14"/>
      <c r="J5" s="14"/>
      <c r="K5" s="14"/>
      <c r="L5" s="14"/>
      <c r="M5" s="14"/>
      <c r="N5" s="14"/>
      <c r="O5" s="14"/>
    </row>
    <row r="6" spans="1:15" s="35" customFormat="1" ht="18" customHeight="1" x14ac:dyDescent="0.25">
      <c r="A6" s="115"/>
      <c r="B6" s="203"/>
      <c r="C6" s="116"/>
      <c r="D6" s="204"/>
      <c r="E6" s="204"/>
      <c r="F6" s="204"/>
      <c r="G6" s="204"/>
      <c r="H6" s="205"/>
      <c r="I6" s="204"/>
      <c r="J6" s="204"/>
      <c r="K6" s="204"/>
      <c r="L6" s="206"/>
      <c r="M6" s="206"/>
      <c r="N6" s="206"/>
    </row>
    <row r="7" spans="1:15" x14ac:dyDescent="0.25">
      <c r="B7" s="208" t="s">
        <v>51</v>
      </c>
      <c r="C7" s="209"/>
      <c r="D7" s="210"/>
      <c r="E7" s="211"/>
    </row>
    <row r="10" spans="1:15" x14ac:dyDescent="0.25">
      <c r="B10" s="212" t="s">
        <v>49</v>
      </c>
      <c r="C10" s="207" t="s">
        <v>283</v>
      </c>
    </row>
    <row r="11" spans="1:15" ht="35.25" customHeight="1" x14ac:dyDescent="0.25">
      <c r="B11" s="212" t="s">
        <v>10</v>
      </c>
      <c r="C11" s="213" t="s">
        <v>284</v>
      </c>
      <c r="D11" s="213"/>
      <c r="E11" s="213"/>
      <c r="F11" s="213"/>
      <c r="G11" s="213"/>
      <c r="H11" s="213"/>
      <c r="I11" s="213"/>
      <c r="J11" s="213"/>
      <c r="K11" s="213"/>
      <c r="L11" s="213"/>
      <c r="M11" s="213"/>
      <c r="N11" s="213"/>
      <c r="O11" s="213"/>
    </row>
    <row r="12" spans="1:15" ht="45.75" customHeight="1" x14ac:dyDescent="0.25">
      <c r="B12" s="212" t="s">
        <v>31</v>
      </c>
      <c r="C12" s="213" t="s">
        <v>285</v>
      </c>
      <c r="D12" s="213"/>
      <c r="E12" s="213"/>
      <c r="F12" s="213"/>
      <c r="G12" s="213"/>
      <c r="H12" s="213"/>
      <c r="I12" s="213"/>
      <c r="J12" s="213"/>
      <c r="K12" s="213"/>
      <c r="L12" s="213"/>
      <c r="M12" s="213"/>
      <c r="N12" s="213"/>
      <c r="O12" s="213"/>
    </row>
    <row r="13" spans="1:15" ht="64.5" customHeight="1" x14ac:dyDescent="0.25">
      <c r="B13" s="212" t="s">
        <v>45</v>
      </c>
      <c r="C13" s="213" t="s">
        <v>427</v>
      </c>
      <c r="D13" s="213"/>
      <c r="E13" s="213"/>
      <c r="F13" s="213"/>
      <c r="G13" s="213"/>
      <c r="H13" s="213"/>
      <c r="I13" s="213"/>
      <c r="J13" s="213"/>
      <c r="K13" s="213"/>
      <c r="L13" s="213"/>
      <c r="M13" s="213"/>
      <c r="N13" s="213"/>
      <c r="O13" s="213"/>
    </row>
    <row r="14" spans="1:15" ht="33" customHeight="1" x14ac:dyDescent="0.25">
      <c r="B14" s="212" t="s">
        <v>57</v>
      </c>
      <c r="C14" s="213" t="s">
        <v>339</v>
      </c>
      <c r="D14" s="213"/>
      <c r="E14" s="213"/>
      <c r="F14" s="213"/>
      <c r="G14" s="213"/>
      <c r="H14" s="213"/>
      <c r="I14" s="213"/>
      <c r="J14" s="213"/>
      <c r="K14" s="213"/>
      <c r="L14" s="213"/>
      <c r="M14" s="213"/>
      <c r="N14" s="213"/>
      <c r="O14" s="213"/>
    </row>
    <row r="15" spans="1:15" ht="51.75" customHeight="1" x14ac:dyDescent="0.25">
      <c r="B15" s="212" t="s">
        <v>58</v>
      </c>
      <c r="C15" s="213" t="s">
        <v>428</v>
      </c>
      <c r="D15" s="213"/>
      <c r="E15" s="213"/>
      <c r="F15" s="213"/>
      <c r="G15" s="213"/>
      <c r="H15" s="213"/>
      <c r="I15" s="213"/>
      <c r="J15" s="213"/>
      <c r="K15" s="213"/>
      <c r="L15" s="213"/>
      <c r="M15" s="213"/>
      <c r="N15" s="213"/>
      <c r="O15" s="213"/>
    </row>
    <row r="16" spans="1:15" ht="33.75" customHeight="1" x14ac:dyDescent="0.25">
      <c r="B16" s="212" t="s">
        <v>59</v>
      </c>
      <c r="C16" s="213" t="s">
        <v>286</v>
      </c>
      <c r="D16" s="213"/>
      <c r="E16" s="213"/>
      <c r="F16" s="213"/>
      <c r="G16" s="213"/>
      <c r="H16" s="213"/>
      <c r="I16" s="213"/>
      <c r="J16" s="213"/>
      <c r="K16" s="213"/>
      <c r="L16" s="213"/>
      <c r="M16" s="213"/>
      <c r="N16" s="213"/>
      <c r="O16" s="213"/>
    </row>
    <row r="17" spans="2:15" ht="21.75" customHeight="1" x14ac:dyDescent="0.25">
      <c r="B17" s="212" t="s">
        <v>60</v>
      </c>
      <c r="C17" s="207" t="s">
        <v>287</v>
      </c>
    </row>
    <row r="18" spans="2:15" ht="48" customHeight="1" x14ac:dyDescent="0.25">
      <c r="B18" s="212" t="s">
        <v>61</v>
      </c>
      <c r="C18" s="214" t="s">
        <v>288</v>
      </c>
      <c r="D18" s="214"/>
      <c r="E18" s="214"/>
      <c r="F18" s="214"/>
      <c r="G18" s="214"/>
      <c r="H18" s="214"/>
      <c r="I18" s="214"/>
      <c r="J18" s="214"/>
      <c r="K18" s="214"/>
      <c r="L18" s="214"/>
      <c r="M18" s="214"/>
      <c r="N18" s="214"/>
      <c r="O18" s="214"/>
    </row>
    <row r="19" spans="2:15" ht="21.75" customHeight="1" x14ac:dyDescent="0.25">
      <c r="B19" s="212" t="s">
        <v>62</v>
      </c>
      <c r="C19" s="207" t="s">
        <v>289</v>
      </c>
      <c r="F19" s="215"/>
    </row>
    <row r="20" spans="2:15" ht="22.5" customHeight="1" x14ac:dyDescent="0.25">
      <c r="B20" s="212" t="s">
        <v>63</v>
      </c>
      <c r="C20" s="207" t="s">
        <v>290</v>
      </c>
    </row>
    <row r="21" spans="2:15" ht="36" customHeight="1" x14ac:dyDescent="0.25">
      <c r="B21" s="212" t="s">
        <v>64</v>
      </c>
      <c r="C21" s="216" t="s">
        <v>291</v>
      </c>
      <c r="D21" s="216"/>
      <c r="E21" s="216"/>
      <c r="F21" s="216"/>
      <c r="G21" s="216"/>
      <c r="H21" s="216"/>
      <c r="I21" s="216"/>
      <c r="J21" s="216"/>
      <c r="K21" s="216"/>
      <c r="L21" s="216"/>
      <c r="M21" s="216"/>
      <c r="N21" s="216"/>
      <c r="O21" s="216"/>
    </row>
    <row r="22" spans="2:15" ht="15" customHeight="1" x14ac:dyDescent="0.25">
      <c r="B22" s="212" t="s">
        <v>65</v>
      </c>
      <c r="C22" s="217" t="s">
        <v>292</v>
      </c>
      <c r="D22" s="217"/>
      <c r="E22" s="217"/>
      <c r="F22" s="217"/>
      <c r="G22" s="217"/>
      <c r="H22" s="217"/>
      <c r="I22" s="217"/>
      <c r="J22" s="217"/>
      <c r="K22" s="217"/>
      <c r="L22" s="217"/>
      <c r="M22" s="217"/>
      <c r="N22" s="217"/>
      <c r="O22" s="217"/>
    </row>
    <row r="23" spans="2:15" ht="48.75" customHeight="1" x14ac:dyDescent="0.25">
      <c r="B23" s="212" t="s">
        <v>158</v>
      </c>
      <c r="C23" s="217" t="s">
        <v>293</v>
      </c>
      <c r="D23" s="217"/>
      <c r="E23" s="217"/>
      <c r="F23" s="217"/>
      <c r="G23" s="217"/>
      <c r="H23" s="217"/>
      <c r="I23" s="217"/>
      <c r="J23" s="217"/>
      <c r="K23" s="217"/>
      <c r="L23" s="217"/>
      <c r="M23" s="217"/>
      <c r="N23" s="217"/>
      <c r="O23" s="217"/>
    </row>
    <row r="24" spans="2:15" ht="30.75" customHeight="1" x14ac:dyDescent="0.25">
      <c r="B24" s="212" t="s">
        <v>294</v>
      </c>
      <c r="C24" s="217" t="s">
        <v>340</v>
      </c>
      <c r="D24" s="217"/>
      <c r="E24" s="217"/>
      <c r="F24" s="217"/>
      <c r="G24" s="217"/>
      <c r="H24" s="217"/>
      <c r="I24" s="217"/>
      <c r="J24" s="217"/>
      <c r="K24" s="217"/>
      <c r="L24" s="217"/>
      <c r="M24" s="217"/>
      <c r="N24" s="217"/>
      <c r="O24" s="217"/>
    </row>
    <row r="25" spans="2:15" ht="26.25" customHeight="1" x14ac:dyDescent="0.25">
      <c r="B25" s="212" t="s">
        <v>295</v>
      </c>
      <c r="C25" s="214" t="s">
        <v>296</v>
      </c>
      <c r="D25" s="214"/>
      <c r="E25" s="214"/>
      <c r="F25" s="214"/>
      <c r="G25" s="214"/>
      <c r="H25" s="214"/>
      <c r="I25" s="214"/>
      <c r="J25" s="214"/>
      <c r="K25" s="214"/>
      <c r="L25" s="214"/>
      <c r="M25" s="214"/>
      <c r="N25" s="214"/>
      <c r="O25" s="214"/>
    </row>
    <row r="26" spans="2:15" ht="27" customHeight="1" x14ac:dyDescent="0.25">
      <c r="B26" s="212" t="s">
        <v>310</v>
      </c>
      <c r="C26" s="217" t="s">
        <v>297</v>
      </c>
      <c r="D26" s="217"/>
      <c r="E26" s="217"/>
      <c r="F26" s="217"/>
      <c r="G26" s="217"/>
      <c r="H26" s="217"/>
      <c r="I26" s="217"/>
      <c r="J26" s="217"/>
      <c r="K26" s="217"/>
      <c r="L26" s="217"/>
      <c r="M26" s="217"/>
      <c r="N26" s="217"/>
      <c r="O26" s="217"/>
    </row>
    <row r="27" spans="2:15" ht="15" customHeight="1" x14ac:dyDescent="0.25">
      <c r="B27" s="212" t="s">
        <v>311</v>
      </c>
      <c r="C27" s="207" t="s">
        <v>298</v>
      </c>
      <c r="D27" s="218"/>
      <c r="E27" s="218"/>
      <c r="F27" s="218"/>
      <c r="G27" s="218"/>
      <c r="H27" s="218"/>
      <c r="I27" s="218"/>
      <c r="J27" s="218"/>
      <c r="K27" s="218"/>
      <c r="L27" s="218"/>
      <c r="M27" s="218"/>
      <c r="N27" s="218"/>
      <c r="O27" s="218"/>
    </row>
    <row r="28" spans="2:15" ht="19.5" customHeight="1" x14ac:dyDescent="0.25">
      <c r="B28" s="212" t="s">
        <v>312</v>
      </c>
      <c r="C28" s="207" t="s">
        <v>299</v>
      </c>
    </row>
    <row r="29" spans="2:15" ht="18" customHeight="1" x14ac:dyDescent="0.25">
      <c r="B29" s="212" t="s">
        <v>313</v>
      </c>
      <c r="C29" s="213" t="s">
        <v>341</v>
      </c>
      <c r="D29" s="213"/>
      <c r="E29" s="213"/>
      <c r="F29" s="213"/>
      <c r="G29" s="213"/>
      <c r="H29" s="213"/>
      <c r="I29" s="213"/>
      <c r="J29" s="213"/>
      <c r="K29" s="213"/>
      <c r="L29" s="213"/>
      <c r="M29" s="213"/>
      <c r="N29" s="213"/>
      <c r="O29" s="213"/>
    </row>
    <row r="30" spans="2:15" x14ac:dyDescent="0.25">
      <c r="B30" s="212" t="s">
        <v>314</v>
      </c>
      <c r="C30" s="207" t="s">
        <v>300</v>
      </c>
    </row>
    <row r="31" spans="2:15" x14ac:dyDescent="0.25">
      <c r="B31" s="212" t="s">
        <v>315</v>
      </c>
      <c r="C31" s="207" t="s">
        <v>301</v>
      </c>
    </row>
    <row r="32" spans="2:15" x14ac:dyDescent="0.25">
      <c r="B32" s="212" t="s">
        <v>316</v>
      </c>
      <c r="C32" s="207" t="s">
        <v>302</v>
      </c>
    </row>
    <row r="33" spans="2:15" ht="33" customHeight="1" x14ac:dyDescent="0.25">
      <c r="B33" s="212" t="s">
        <v>317</v>
      </c>
      <c r="C33" s="214" t="s">
        <v>303</v>
      </c>
      <c r="D33" s="214"/>
      <c r="E33" s="214"/>
      <c r="F33" s="214"/>
      <c r="G33" s="214"/>
      <c r="H33" s="214"/>
      <c r="I33" s="214"/>
      <c r="J33" s="214"/>
      <c r="K33" s="214"/>
      <c r="L33" s="214"/>
      <c r="M33" s="214"/>
      <c r="N33" s="214"/>
      <c r="O33" s="214"/>
    </row>
    <row r="34" spans="2:15" ht="30.75" customHeight="1" x14ac:dyDescent="0.25">
      <c r="B34" s="212" t="s">
        <v>318</v>
      </c>
      <c r="C34" s="214" t="s">
        <v>304</v>
      </c>
      <c r="D34" s="214"/>
      <c r="E34" s="214"/>
      <c r="F34" s="214"/>
      <c r="G34" s="214"/>
      <c r="H34" s="214"/>
      <c r="I34" s="214"/>
      <c r="J34" s="214"/>
      <c r="K34" s="214"/>
      <c r="L34" s="214"/>
      <c r="M34" s="214"/>
      <c r="N34" s="214"/>
      <c r="O34" s="214"/>
    </row>
    <row r="35" spans="2:15" ht="31.5" customHeight="1" x14ac:dyDescent="0.25">
      <c r="B35" s="212" t="s">
        <v>319</v>
      </c>
      <c r="C35" s="214" t="s">
        <v>305</v>
      </c>
      <c r="D35" s="214"/>
      <c r="E35" s="214"/>
      <c r="F35" s="214"/>
      <c r="G35" s="214"/>
      <c r="H35" s="214"/>
      <c r="I35" s="214"/>
      <c r="J35" s="214"/>
      <c r="K35" s="214"/>
      <c r="L35" s="214"/>
      <c r="M35" s="214"/>
      <c r="N35" s="214"/>
      <c r="O35" s="214"/>
    </row>
    <row r="36" spans="2:15" ht="43.5" customHeight="1" x14ac:dyDescent="0.25">
      <c r="B36" s="212" t="s">
        <v>320</v>
      </c>
      <c r="C36" s="214" t="s">
        <v>306</v>
      </c>
      <c r="D36" s="214"/>
      <c r="E36" s="214"/>
      <c r="F36" s="214"/>
      <c r="G36" s="214"/>
      <c r="H36" s="214"/>
      <c r="I36" s="214"/>
      <c r="J36" s="214"/>
      <c r="K36" s="214"/>
      <c r="L36" s="214"/>
      <c r="M36" s="214"/>
      <c r="N36" s="214"/>
      <c r="O36" s="214"/>
    </row>
    <row r="37" spans="2:15" ht="26.25" customHeight="1" x14ac:dyDescent="0.25">
      <c r="B37" s="212" t="s">
        <v>321</v>
      </c>
      <c r="C37" s="214" t="s">
        <v>307</v>
      </c>
      <c r="D37" s="214"/>
      <c r="E37" s="214"/>
      <c r="F37" s="214"/>
      <c r="G37" s="214"/>
      <c r="H37" s="214"/>
      <c r="I37" s="214"/>
      <c r="J37" s="214"/>
      <c r="K37" s="214"/>
      <c r="L37" s="214"/>
      <c r="M37" s="214"/>
      <c r="N37" s="214"/>
      <c r="O37" s="214"/>
    </row>
    <row r="38" spans="2:15" ht="34.5" customHeight="1" x14ac:dyDescent="0.25">
      <c r="B38" s="212" t="s">
        <v>322</v>
      </c>
      <c r="C38" s="214" t="s">
        <v>308</v>
      </c>
      <c r="D38" s="214"/>
      <c r="E38" s="214"/>
      <c r="F38" s="214"/>
      <c r="G38" s="214"/>
      <c r="H38" s="214"/>
      <c r="I38" s="214"/>
      <c r="J38" s="214"/>
      <c r="K38" s="214"/>
      <c r="L38" s="214"/>
      <c r="M38" s="214"/>
      <c r="N38" s="214"/>
      <c r="O38" s="214"/>
    </row>
    <row r="39" spans="2:15" ht="33" customHeight="1" x14ac:dyDescent="0.25">
      <c r="B39" s="212" t="s">
        <v>323</v>
      </c>
      <c r="C39" s="214" t="s">
        <v>309</v>
      </c>
      <c r="D39" s="214"/>
      <c r="E39" s="214"/>
      <c r="F39" s="214"/>
      <c r="G39" s="214"/>
      <c r="H39" s="214"/>
      <c r="I39" s="214"/>
      <c r="J39" s="214"/>
      <c r="K39" s="214"/>
      <c r="L39" s="214"/>
      <c r="M39" s="214"/>
      <c r="N39" s="214"/>
      <c r="O39" s="214"/>
    </row>
    <row r="40" spans="2:15" ht="111" customHeight="1" x14ac:dyDescent="0.25">
      <c r="B40" s="212" t="s">
        <v>324</v>
      </c>
      <c r="C40" s="214" t="s">
        <v>342</v>
      </c>
      <c r="D40" s="214"/>
      <c r="E40" s="214"/>
      <c r="F40" s="214"/>
      <c r="G40" s="214"/>
      <c r="H40" s="214"/>
      <c r="I40" s="214"/>
      <c r="J40" s="214"/>
      <c r="K40" s="214"/>
      <c r="L40" s="214"/>
      <c r="M40" s="214"/>
      <c r="N40" s="214"/>
      <c r="O40" s="214"/>
    </row>
    <row r="41" spans="2:15" ht="46.5" customHeight="1" x14ac:dyDescent="0.25">
      <c r="B41" s="212"/>
      <c r="C41" s="213" t="s">
        <v>343</v>
      </c>
      <c r="D41" s="213"/>
      <c r="E41" s="213"/>
      <c r="F41" s="213"/>
      <c r="G41" s="213"/>
      <c r="H41" s="213"/>
      <c r="I41" s="213"/>
      <c r="J41" s="213"/>
      <c r="K41" s="213"/>
      <c r="L41" s="213"/>
      <c r="M41" s="213"/>
      <c r="N41" s="213"/>
      <c r="O41" s="213"/>
    </row>
    <row r="42" spans="2:15" ht="15.75" x14ac:dyDescent="0.25">
      <c r="C42" s="35"/>
    </row>
    <row r="43" spans="2:15" ht="15" customHeight="1" x14ac:dyDescent="0.25">
      <c r="B43" s="220" t="s">
        <v>88</v>
      </c>
      <c r="C43" s="220"/>
      <c r="D43" s="220"/>
      <c r="E43" s="220"/>
      <c r="F43" s="220"/>
      <c r="G43" s="220"/>
      <c r="H43" s="220"/>
      <c r="I43" s="220"/>
      <c r="J43" s="220"/>
      <c r="K43" s="220"/>
      <c r="L43" s="220"/>
      <c r="M43" s="220"/>
      <c r="N43" s="220"/>
    </row>
    <row r="45" spans="2:15" x14ac:dyDescent="0.25">
      <c r="B45" s="219" t="s">
        <v>49</v>
      </c>
      <c r="C45" s="207" t="s">
        <v>336</v>
      </c>
    </row>
    <row r="46" spans="2:15" x14ac:dyDescent="0.25">
      <c r="B46" s="219" t="s">
        <v>85</v>
      </c>
      <c r="C46" s="207" t="s">
        <v>244</v>
      </c>
    </row>
    <row r="48" spans="2:15" ht="15" customHeight="1" x14ac:dyDescent="0.25">
      <c r="B48" s="220" t="s">
        <v>90</v>
      </c>
      <c r="C48" s="220"/>
      <c r="D48" s="220"/>
      <c r="E48" s="220"/>
      <c r="F48" s="220"/>
      <c r="G48" s="220"/>
      <c r="H48" s="220"/>
      <c r="I48" s="220"/>
      <c r="J48" s="220"/>
      <c r="K48" s="220"/>
      <c r="L48" s="220"/>
      <c r="M48" s="220"/>
      <c r="N48" s="220"/>
    </row>
    <row r="49" spans="2:14" ht="15" customHeight="1" x14ac:dyDescent="0.25">
      <c r="B49" s="221" t="s">
        <v>6</v>
      </c>
      <c r="C49" s="207" t="s">
        <v>429</v>
      </c>
      <c r="K49" s="222"/>
      <c r="L49" s="222"/>
      <c r="M49" s="222"/>
      <c r="N49" s="222"/>
    </row>
    <row r="50" spans="2:14" x14ac:dyDescent="0.25">
      <c r="B50" s="219" t="s">
        <v>10</v>
      </c>
      <c r="C50" s="207" t="s">
        <v>335</v>
      </c>
    </row>
    <row r="51" spans="2:14" x14ac:dyDescent="0.25">
      <c r="B51" s="219" t="s">
        <v>31</v>
      </c>
      <c r="C51" s="207" t="s">
        <v>344</v>
      </c>
    </row>
    <row r="52" spans="2:14" ht="34.5" customHeight="1" x14ac:dyDescent="0.25">
      <c r="B52" s="212" t="s">
        <v>87</v>
      </c>
      <c r="C52" s="213" t="s">
        <v>430</v>
      </c>
      <c r="D52" s="213"/>
      <c r="E52" s="213"/>
      <c r="F52" s="213"/>
      <c r="G52" s="213"/>
      <c r="H52" s="213"/>
      <c r="I52" s="213"/>
      <c r="J52" s="213"/>
      <c r="K52" s="213"/>
      <c r="L52" s="213"/>
      <c r="M52" s="213"/>
      <c r="N52" s="213"/>
    </row>
    <row r="53" spans="2:14" ht="27" customHeight="1" x14ac:dyDescent="0.25">
      <c r="B53" s="212" t="s">
        <v>57</v>
      </c>
      <c r="C53" s="213" t="s">
        <v>431</v>
      </c>
      <c r="D53" s="213"/>
      <c r="E53" s="213"/>
      <c r="F53" s="213"/>
      <c r="G53" s="213"/>
      <c r="H53" s="213"/>
      <c r="I53" s="213"/>
      <c r="J53" s="213"/>
      <c r="K53" s="213"/>
      <c r="L53" s="213"/>
      <c r="M53" s="213"/>
      <c r="N53" s="213"/>
    </row>
    <row r="55" spans="2:14" x14ac:dyDescent="0.25">
      <c r="B55" s="220" t="s">
        <v>132</v>
      </c>
      <c r="C55" s="220"/>
      <c r="D55" s="220"/>
      <c r="E55" s="220"/>
      <c r="F55" s="220"/>
      <c r="G55" s="220"/>
      <c r="H55" s="220"/>
      <c r="I55" s="220"/>
      <c r="J55" s="220"/>
      <c r="K55" s="220"/>
      <c r="L55" s="220"/>
      <c r="M55" s="220"/>
      <c r="N55" s="220"/>
    </row>
    <row r="56" spans="2:14" ht="15" customHeight="1" x14ac:dyDescent="0.25">
      <c r="B56" s="219" t="s">
        <v>6</v>
      </c>
      <c r="C56" s="223" t="s">
        <v>432</v>
      </c>
      <c r="D56" s="223"/>
      <c r="E56" s="223"/>
      <c r="F56" s="223"/>
      <c r="G56" s="223"/>
      <c r="H56" s="223"/>
      <c r="I56" s="223"/>
      <c r="J56" s="223"/>
      <c r="K56" s="223"/>
    </row>
    <row r="57" spans="2:14" ht="15" customHeight="1" x14ac:dyDescent="0.25">
      <c r="B57" s="219" t="s">
        <v>10</v>
      </c>
      <c r="C57" s="223" t="s">
        <v>528</v>
      </c>
      <c r="D57" s="223"/>
      <c r="E57" s="223"/>
      <c r="F57" s="223"/>
      <c r="G57" s="223"/>
      <c r="H57" s="223"/>
      <c r="I57" s="223"/>
      <c r="J57" s="223"/>
      <c r="K57" s="223"/>
      <c r="L57" s="223"/>
      <c r="M57" s="223"/>
      <c r="N57" s="223"/>
    </row>
    <row r="58" spans="2:14" ht="15" customHeight="1" x14ac:dyDescent="0.25">
      <c r="B58" s="219" t="s">
        <v>31</v>
      </c>
      <c r="C58" s="207" t="s">
        <v>517</v>
      </c>
      <c r="D58" s="221"/>
      <c r="E58" s="221"/>
      <c r="F58" s="221"/>
      <c r="G58" s="221"/>
      <c r="H58" s="221"/>
      <c r="I58" s="221"/>
      <c r="J58" s="221"/>
      <c r="K58" s="221"/>
      <c r="L58" s="221"/>
      <c r="M58" s="221"/>
      <c r="N58" s="221"/>
    </row>
    <row r="59" spans="2:14" ht="15" customHeight="1" x14ac:dyDescent="0.25">
      <c r="C59" s="223"/>
      <c r="D59" s="223"/>
      <c r="E59" s="223"/>
      <c r="F59" s="223"/>
      <c r="G59" s="223"/>
      <c r="H59" s="223"/>
      <c r="I59" s="223"/>
      <c r="J59" s="223"/>
      <c r="K59" s="223"/>
      <c r="L59" s="221"/>
      <c r="M59" s="221"/>
      <c r="N59" s="221"/>
    </row>
    <row r="60" spans="2:14" x14ac:dyDescent="0.25">
      <c r="B60" s="220" t="s">
        <v>183</v>
      </c>
      <c r="C60" s="220"/>
      <c r="D60" s="220"/>
      <c r="E60" s="220"/>
      <c r="F60" s="220"/>
      <c r="G60" s="220"/>
      <c r="H60" s="220"/>
      <c r="I60" s="220"/>
      <c r="J60" s="220"/>
      <c r="K60" s="220"/>
      <c r="L60" s="220"/>
      <c r="M60" s="220"/>
      <c r="N60" s="220"/>
    </row>
    <row r="61" spans="2:14" x14ac:dyDescent="0.25">
      <c r="B61" s="219" t="s">
        <v>49</v>
      </c>
      <c r="C61" s="223" t="s">
        <v>338</v>
      </c>
      <c r="D61" s="223"/>
      <c r="E61" s="223"/>
      <c r="F61" s="223"/>
      <c r="G61" s="223"/>
      <c r="H61" s="223"/>
      <c r="I61" s="223"/>
      <c r="J61" s="223"/>
      <c r="K61" s="223"/>
    </row>
    <row r="62" spans="2:14" x14ac:dyDescent="0.25">
      <c r="B62" s="219" t="s">
        <v>85</v>
      </c>
      <c r="C62" s="223" t="s">
        <v>337</v>
      </c>
      <c r="D62" s="223"/>
      <c r="E62" s="223"/>
      <c r="F62" s="223"/>
      <c r="G62" s="223"/>
      <c r="H62" s="223"/>
      <c r="I62" s="223"/>
      <c r="J62" s="223"/>
    </row>
    <row r="63" spans="2:14" x14ac:dyDescent="0.25">
      <c r="B63" s="219" t="s">
        <v>31</v>
      </c>
      <c r="C63" s="207" t="s">
        <v>527</v>
      </c>
      <c r="D63" s="221"/>
      <c r="E63" s="221"/>
      <c r="F63" s="221"/>
      <c r="G63" s="221"/>
      <c r="H63" s="221"/>
      <c r="I63" s="221"/>
      <c r="J63" s="221"/>
    </row>
    <row r="65" spans="2:6" x14ac:dyDescent="0.25">
      <c r="B65" s="224" t="s">
        <v>384</v>
      </c>
      <c r="C65" s="225"/>
      <c r="D65" s="225"/>
      <c r="E65" s="225"/>
    </row>
    <row r="66" spans="2:6" x14ac:dyDescent="0.25">
      <c r="B66" s="226" t="s">
        <v>4</v>
      </c>
      <c r="C66" s="227" t="s">
        <v>4</v>
      </c>
      <c r="D66" s="227" t="s">
        <v>385</v>
      </c>
      <c r="E66" s="228" t="s">
        <v>386</v>
      </c>
      <c r="F66" s="227" t="s">
        <v>387</v>
      </c>
    </row>
    <row r="67" spans="2:6" ht="45" x14ac:dyDescent="0.25">
      <c r="B67" s="229">
        <v>871</v>
      </c>
      <c r="C67" s="230">
        <v>1</v>
      </c>
      <c r="D67" s="231" t="s">
        <v>388</v>
      </c>
      <c r="E67" s="232">
        <v>3141035806</v>
      </c>
      <c r="F67" s="232">
        <v>1</v>
      </c>
    </row>
    <row r="68" spans="2:6" ht="45" x14ac:dyDescent="0.25">
      <c r="B68" s="229">
        <v>872</v>
      </c>
      <c r="C68" s="230">
        <v>2</v>
      </c>
      <c r="D68" s="231" t="s">
        <v>389</v>
      </c>
      <c r="E68" s="232">
        <v>3141039506</v>
      </c>
      <c r="F68" s="232">
        <v>1</v>
      </c>
    </row>
    <row r="69" spans="2:6" ht="30" x14ac:dyDescent="0.25">
      <c r="B69" s="229">
        <v>873</v>
      </c>
      <c r="C69" s="230">
        <v>3</v>
      </c>
      <c r="D69" s="231" t="s">
        <v>390</v>
      </c>
      <c r="E69" s="232">
        <v>3141040386</v>
      </c>
      <c r="F69" s="232">
        <v>1</v>
      </c>
    </row>
    <row r="70" spans="2:6" ht="45" x14ac:dyDescent="0.25">
      <c r="B70" s="229">
        <v>874</v>
      </c>
      <c r="C70" s="230">
        <v>4</v>
      </c>
      <c r="D70" s="231" t="s">
        <v>391</v>
      </c>
      <c r="E70" s="232">
        <v>3141103306</v>
      </c>
      <c r="F70" s="232">
        <v>1</v>
      </c>
    </row>
    <row r="71" spans="2:6" ht="30" x14ac:dyDescent="0.25">
      <c r="B71" s="229">
        <v>875</v>
      </c>
      <c r="C71" s="230">
        <v>5</v>
      </c>
      <c r="D71" s="231" t="s">
        <v>392</v>
      </c>
      <c r="E71" s="232">
        <v>3141104686</v>
      </c>
      <c r="F71" s="232">
        <v>1</v>
      </c>
    </row>
    <row r="72" spans="2:6" ht="30" x14ac:dyDescent="0.25">
      <c r="B72" s="229">
        <v>876</v>
      </c>
      <c r="C72" s="230">
        <v>6</v>
      </c>
      <c r="D72" s="231" t="s">
        <v>393</v>
      </c>
      <c r="E72" s="232">
        <v>3141041446</v>
      </c>
      <c r="F72" s="232">
        <v>1</v>
      </c>
    </row>
    <row r="73" spans="2:6" ht="30" x14ac:dyDescent="0.25">
      <c r="B73" s="229">
        <v>877</v>
      </c>
      <c r="C73" s="230">
        <v>7</v>
      </c>
      <c r="D73" s="231" t="s">
        <v>394</v>
      </c>
      <c r="E73" s="232">
        <v>3141043466</v>
      </c>
      <c r="F73" s="232">
        <v>1</v>
      </c>
    </row>
    <row r="74" spans="2:6" ht="30" x14ac:dyDescent="0.25">
      <c r="B74" s="229">
        <v>878</v>
      </c>
      <c r="C74" s="230">
        <v>8</v>
      </c>
      <c r="D74" s="231" t="s">
        <v>395</v>
      </c>
      <c r="E74" s="232">
        <v>3141044606</v>
      </c>
      <c r="F74" s="232">
        <v>1</v>
      </c>
    </row>
    <row r="75" spans="2:6" ht="45" x14ac:dyDescent="0.25">
      <c r="B75" s="229">
        <v>879</v>
      </c>
      <c r="C75" s="230">
        <v>9</v>
      </c>
      <c r="D75" s="231" t="s">
        <v>396</v>
      </c>
      <c r="E75" s="232">
        <v>3141045586</v>
      </c>
      <c r="F75" s="232">
        <v>1</v>
      </c>
    </row>
    <row r="76" spans="2:6" ht="30" x14ac:dyDescent="0.25">
      <c r="B76" s="229">
        <v>880</v>
      </c>
      <c r="C76" s="230">
        <v>10</v>
      </c>
      <c r="D76" s="231" t="s">
        <v>397</v>
      </c>
      <c r="E76" s="232">
        <v>3141075946</v>
      </c>
      <c r="F76" s="232">
        <v>1</v>
      </c>
    </row>
    <row r="77" spans="2:6" ht="30" x14ac:dyDescent="0.25">
      <c r="B77" s="229">
        <v>881</v>
      </c>
      <c r="C77" s="230">
        <v>11</v>
      </c>
      <c r="D77" s="231" t="s">
        <v>398</v>
      </c>
      <c r="E77" s="232">
        <v>3141076866</v>
      </c>
      <c r="F77" s="232">
        <v>1</v>
      </c>
    </row>
    <row r="78" spans="2:6" ht="30" x14ac:dyDescent="0.25">
      <c r="B78" s="229">
        <v>882</v>
      </c>
      <c r="C78" s="230">
        <v>12</v>
      </c>
      <c r="D78" s="231" t="s">
        <v>399</v>
      </c>
      <c r="E78" s="232">
        <v>3141078146</v>
      </c>
      <c r="F78" s="232">
        <v>1</v>
      </c>
    </row>
    <row r="79" spans="2:6" ht="45" x14ac:dyDescent="0.25">
      <c r="B79" s="229">
        <v>883</v>
      </c>
      <c r="C79" s="230">
        <v>13</v>
      </c>
      <c r="D79" s="231" t="s">
        <v>400</v>
      </c>
      <c r="E79" s="232">
        <v>3141099046</v>
      </c>
      <c r="F79" s="232">
        <v>1</v>
      </c>
    </row>
    <row r="80" spans="2:6" ht="30" x14ac:dyDescent="0.25">
      <c r="B80" s="229">
        <v>884</v>
      </c>
      <c r="C80" s="230">
        <v>14</v>
      </c>
      <c r="D80" s="231" t="s">
        <v>401</v>
      </c>
      <c r="E80" s="232">
        <v>3141100166</v>
      </c>
      <c r="F80" s="232">
        <v>1</v>
      </c>
    </row>
    <row r="81" spans="2:6" ht="30" x14ac:dyDescent="0.25">
      <c r="B81" s="229">
        <v>885</v>
      </c>
      <c r="C81" s="230">
        <v>15</v>
      </c>
      <c r="D81" s="231" t="s">
        <v>402</v>
      </c>
      <c r="E81" s="232">
        <v>3141101926</v>
      </c>
      <c r="F81" s="232">
        <v>1</v>
      </c>
    </row>
    <row r="82" spans="2:6" ht="45" x14ac:dyDescent="0.25">
      <c r="B82" s="229">
        <v>886</v>
      </c>
      <c r="C82" s="230">
        <v>16</v>
      </c>
      <c r="D82" s="231" t="s">
        <v>403</v>
      </c>
      <c r="E82" s="232">
        <v>3141129986</v>
      </c>
      <c r="F82" s="232">
        <v>2</v>
      </c>
    </row>
    <row r="83" spans="2:6" ht="30" x14ac:dyDescent="0.25">
      <c r="B83" s="229">
        <v>887</v>
      </c>
      <c r="C83" s="230">
        <v>17</v>
      </c>
      <c r="D83" s="231" t="s">
        <v>404</v>
      </c>
      <c r="E83" s="232">
        <v>3141131506</v>
      </c>
      <c r="F83" s="232">
        <v>2</v>
      </c>
    </row>
    <row r="84" spans="2:6" ht="30" x14ac:dyDescent="0.25">
      <c r="B84" s="229">
        <v>888</v>
      </c>
      <c r="C84" s="230">
        <v>18</v>
      </c>
      <c r="D84" s="231" t="s">
        <v>405</v>
      </c>
      <c r="E84" s="232">
        <v>3141132626</v>
      </c>
      <c r="F84" s="232">
        <v>2</v>
      </c>
    </row>
    <row r="85" spans="2:6" ht="30" x14ac:dyDescent="0.25">
      <c r="B85" s="229">
        <v>889</v>
      </c>
      <c r="C85" s="230">
        <v>19</v>
      </c>
      <c r="D85" s="231" t="s">
        <v>406</v>
      </c>
      <c r="E85" s="232">
        <v>3141135686</v>
      </c>
      <c r="F85" s="232">
        <v>2</v>
      </c>
    </row>
    <row r="86" spans="2:6" ht="30" x14ac:dyDescent="0.25">
      <c r="B86" s="229">
        <v>890</v>
      </c>
      <c r="C86" s="230">
        <v>20</v>
      </c>
      <c r="D86" s="231" t="s">
        <v>407</v>
      </c>
      <c r="E86" s="232">
        <v>3141137866</v>
      </c>
      <c r="F86" s="232">
        <v>2</v>
      </c>
    </row>
    <row r="87" spans="2:6" ht="30" x14ac:dyDescent="0.25">
      <c r="B87" s="229">
        <v>891</v>
      </c>
      <c r="C87" s="230">
        <v>21</v>
      </c>
      <c r="D87" s="231" t="s">
        <v>408</v>
      </c>
      <c r="E87" s="232">
        <v>3141139766</v>
      </c>
      <c r="F87" s="232">
        <v>2</v>
      </c>
    </row>
    <row r="88" spans="2:6" ht="30" x14ac:dyDescent="0.25">
      <c r="B88" s="229">
        <v>892</v>
      </c>
      <c r="C88" s="230">
        <v>22</v>
      </c>
      <c r="D88" s="231" t="s">
        <v>409</v>
      </c>
      <c r="E88" s="232">
        <v>3141142246</v>
      </c>
      <c r="F88" s="232">
        <v>2</v>
      </c>
    </row>
    <row r="89" spans="2:6" ht="30" x14ac:dyDescent="0.25">
      <c r="B89" s="229">
        <v>894</v>
      </c>
      <c r="C89" s="230">
        <v>23</v>
      </c>
      <c r="D89" s="231" t="s">
        <v>410</v>
      </c>
      <c r="E89" s="232">
        <v>3141163926</v>
      </c>
      <c r="F89" s="232">
        <v>2</v>
      </c>
    </row>
    <row r="90" spans="2:6" ht="30" x14ac:dyDescent="0.25">
      <c r="B90" s="229">
        <v>895</v>
      </c>
      <c r="C90" s="230">
        <v>24</v>
      </c>
      <c r="D90" s="231" t="s">
        <v>411</v>
      </c>
      <c r="E90" s="232">
        <v>3141164886</v>
      </c>
      <c r="F90" s="232">
        <v>2</v>
      </c>
    </row>
    <row r="91" spans="2:6" x14ac:dyDescent="0.25">
      <c r="B91" s="229">
        <v>896</v>
      </c>
      <c r="C91" s="230">
        <v>25</v>
      </c>
      <c r="D91" s="231" t="s">
        <v>412</v>
      </c>
      <c r="E91" s="232">
        <v>3141165966</v>
      </c>
      <c r="F91" s="232">
        <v>2</v>
      </c>
    </row>
    <row r="92" spans="2:6" x14ac:dyDescent="0.25">
      <c r="B92" s="229">
        <v>897</v>
      </c>
      <c r="C92" s="230">
        <v>26</v>
      </c>
      <c r="D92" s="231" t="s">
        <v>413</v>
      </c>
      <c r="E92" s="232">
        <v>3141168866</v>
      </c>
      <c r="F92" s="232">
        <v>2</v>
      </c>
    </row>
    <row r="93" spans="2:6" ht="30" x14ac:dyDescent="0.25">
      <c r="B93" s="229">
        <v>898</v>
      </c>
      <c r="C93" s="230">
        <v>27</v>
      </c>
      <c r="D93" s="231" t="s">
        <v>414</v>
      </c>
      <c r="E93" s="232">
        <v>3141170326</v>
      </c>
      <c r="F93" s="232">
        <v>2</v>
      </c>
    </row>
    <row r="94" spans="2:6" ht="30" x14ac:dyDescent="0.25">
      <c r="B94" s="229">
        <v>899</v>
      </c>
      <c r="C94" s="230">
        <v>28</v>
      </c>
      <c r="D94" s="231" t="s">
        <v>415</v>
      </c>
      <c r="E94" s="232">
        <v>3141171366</v>
      </c>
      <c r="F94" s="232">
        <v>2</v>
      </c>
    </row>
    <row r="95" spans="2:6" ht="45" x14ac:dyDescent="0.25">
      <c r="B95" s="229">
        <v>900</v>
      </c>
      <c r="C95" s="230">
        <v>29</v>
      </c>
      <c r="D95" s="231" t="s">
        <v>416</v>
      </c>
      <c r="E95" s="232">
        <v>3141200066</v>
      </c>
      <c r="F95" s="232">
        <v>3</v>
      </c>
    </row>
    <row r="96" spans="2:6" ht="30" x14ac:dyDescent="0.25">
      <c r="B96" s="229">
        <v>901</v>
      </c>
      <c r="C96" s="230">
        <v>30</v>
      </c>
      <c r="D96" s="231" t="s">
        <v>417</v>
      </c>
      <c r="E96" s="232">
        <v>3141202186</v>
      </c>
      <c r="F96" s="232">
        <v>3</v>
      </c>
    </row>
    <row r="97" spans="2:6" x14ac:dyDescent="0.25">
      <c r="B97" s="229">
        <v>903</v>
      </c>
      <c r="C97" s="230">
        <v>31</v>
      </c>
      <c r="D97" s="231" t="s">
        <v>418</v>
      </c>
      <c r="E97" s="232">
        <v>3158067346</v>
      </c>
      <c r="F97" s="232">
        <v>3</v>
      </c>
    </row>
    <row r="100" spans="2:6" x14ac:dyDescent="0.25">
      <c r="B100" s="224" t="s">
        <v>467</v>
      </c>
      <c r="C100" s="225"/>
      <c r="D100" s="225"/>
      <c r="E100" s="225"/>
    </row>
    <row r="101" spans="2:6" x14ac:dyDescent="0.25">
      <c r="C101" s="207" t="s">
        <v>468</v>
      </c>
    </row>
    <row r="103" spans="2:6" x14ac:dyDescent="0.25">
      <c r="B103" s="224"/>
      <c r="C103" s="225"/>
      <c r="D103" s="225"/>
      <c r="E103" s="225"/>
    </row>
  </sheetData>
  <mergeCells count="38">
    <mergeCell ref="C18:O18"/>
    <mergeCell ref="C21:O21"/>
    <mergeCell ref="C22:O22"/>
    <mergeCell ref="C23:O23"/>
    <mergeCell ref="C24:O24"/>
    <mergeCell ref="C12:O12"/>
    <mergeCell ref="C13:O13"/>
    <mergeCell ref="C14:O14"/>
    <mergeCell ref="C15:O15"/>
    <mergeCell ref="C16:O16"/>
    <mergeCell ref="F2:O2"/>
    <mergeCell ref="F3:O3"/>
    <mergeCell ref="C4:O4"/>
    <mergeCell ref="F5:O5"/>
    <mergeCell ref="C11:O11"/>
    <mergeCell ref="C61:K61"/>
    <mergeCell ref="C62:J62"/>
    <mergeCell ref="C25:O25"/>
    <mergeCell ref="C37:O37"/>
    <mergeCell ref="C38:O38"/>
    <mergeCell ref="C39:O39"/>
    <mergeCell ref="C40:O40"/>
    <mergeCell ref="C26:O26"/>
    <mergeCell ref="C33:O33"/>
    <mergeCell ref="C34:O34"/>
    <mergeCell ref="C35:O35"/>
    <mergeCell ref="C36:O36"/>
    <mergeCell ref="C29:O29"/>
    <mergeCell ref="B60:N60"/>
    <mergeCell ref="B55:N55"/>
    <mergeCell ref="C56:K56"/>
    <mergeCell ref="C57:N57"/>
    <mergeCell ref="C59:K59"/>
    <mergeCell ref="C41:O41"/>
    <mergeCell ref="B43:N43"/>
    <mergeCell ref="B48:N48"/>
    <mergeCell ref="C52:N52"/>
    <mergeCell ref="C53:N53"/>
  </mergeCells>
  <conditionalFormatting sqref="E67:E97">
    <cfRule type="duplicateValues" dxfId="3" priority="3"/>
    <cfRule type="duplicateValues" dxfId="2" priority="4"/>
  </conditionalFormatting>
  <conditionalFormatting sqref="E66">
    <cfRule type="duplicateValues" dxfId="1" priority="1"/>
    <cfRule type="duplicateValues" dxfId="0" priority="2"/>
  </conditionalFormatting>
  <pageMargins left="0.17" right="0.17" top="0.36" bottom="0.31"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workbookViewId="0">
      <selection activeCell="D27" sqref="D27"/>
    </sheetView>
  </sheetViews>
  <sheetFormatPr defaultColWidth="9.140625" defaultRowHeight="15.75" x14ac:dyDescent="0.25"/>
  <cols>
    <col min="1" max="1" width="4.140625" style="35" customWidth="1"/>
    <col min="2" max="2" width="10.42578125" style="35" customWidth="1"/>
    <col min="3" max="3" width="8.140625" style="35" customWidth="1"/>
    <col min="4" max="4" width="94.140625" style="35" customWidth="1"/>
    <col min="5" max="16384" width="9.140625" style="35"/>
  </cols>
  <sheetData>
    <row r="1" spans="1:13" x14ac:dyDescent="0.25">
      <c r="D1" s="233"/>
      <c r="E1" s="233"/>
      <c r="F1" s="233"/>
    </row>
    <row r="2" spans="1:13" x14ac:dyDescent="0.25">
      <c r="A2" s="115"/>
      <c r="C2" s="116"/>
      <c r="D2" s="234" t="s">
        <v>249</v>
      </c>
      <c r="E2" s="234"/>
      <c r="F2" s="234"/>
      <c r="G2" s="205"/>
      <c r="H2" s="235"/>
      <c r="I2" s="235"/>
      <c r="J2" s="235"/>
      <c r="K2" s="206"/>
      <c r="L2" s="206"/>
      <c r="M2" s="206"/>
    </row>
    <row r="3" spans="1:13" ht="15" customHeight="1" x14ac:dyDescent="0.25">
      <c r="A3" s="115"/>
      <c r="C3" s="116"/>
      <c r="D3" s="234" t="s">
        <v>92</v>
      </c>
      <c r="E3" s="234"/>
      <c r="F3" s="234"/>
      <c r="G3" s="205"/>
      <c r="H3" s="235"/>
      <c r="I3" s="235"/>
      <c r="J3" s="235"/>
      <c r="K3" s="206"/>
      <c r="L3" s="206"/>
      <c r="M3" s="206"/>
    </row>
    <row r="4" spans="1:13" ht="18" customHeight="1" x14ac:dyDescent="0.25">
      <c r="A4" s="115"/>
      <c r="C4" s="116"/>
      <c r="D4" s="236" t="s">
        <v>29</v>
      </c>
      <c r="E4" s="236"/>
      <c r="F4" s="236"/>
      <c r="G4" s="205"/>
      <c r="H4" s="204"/>
      <c r="I4" s="204"/>
      <c r="J4" s="204"/>
      <c r="K4" s="206"/>
      <c r="L4" s="206"/>
      <c r="M4" s="206"/>
    </row>
    <row r="5" spans="1:13" ht="18" customHeight="1" x14ac:dyDescent="0.25">
      <c r="A5" s="115"/>
      <c r="C5" s="116"/>
      <c r="D5" s="236" t="s">
        <v>210</v>
      </c>
      <c r="E5" s="236"/>
      <c r="F5" s="236"/>
      <c r="G5" s="205"/>
      <c r="H5" s="204"/>
      <c r="I5" s="204"/>
      <c r="J5" s="204"/>
      <c r="K5" s="206"/>
      <c r="L5" s="206"/>
      <c r="M5" s="206"/>
    </row>
    <row r="7" spans="1:13" x14ac:dyDescent="0.25">
      <c r="B7" s="237" t="s">
        <v>70</v>
      </c>
      <c r="C7" s="237"/>
      <c r="D7" s="238"/>
      <c r="E7" s="14"/>
      <c r="F7" s="14"/>
      <c r="G7" s="14"/>
      <c r="H7" s="14"/>
      <c r="I7" s="14"/>
      <c r="J7" s="14"/>
      <c r="K7" s="14"/>
      <c r="L7" s="14"/>
    </row>
    <row r="8" spans="1:13" x14ac:dyDescent="0.25">
      <c r="E8" s="14"/>
      <c r="F8" s="14"/>
      <c r="G8" s="14"/>
      <c r="H8" s="14"/>
      <c r="I8" s="14"/>
      <c r="J8" s="14"/>
      <c r="K8" s="14"/>
      <c r="L8" s="14"/>
    </row>
    <row r="9" spans="1:13" x14ac:dyDescent="0.25">
      <c r="B9" s="239" t="s">
        <v>49</v>
      </c>
      <c r="C9" s="206" t="s">
        <v>50</v>
      </c>
      <c r="D9" s="206"/>
      <c r="E9" s="15"/>
      <c r="F9" s="15"/>
      <c r="G9" s="15"/>
      <c r="H9" s="15"/>
      <c r="I9" s="15"/>
      <c r="J9" s="15"/>
      <c r="K9" s="15"/>
      <c r="L9" s="15"/>
    </row>
    <row r="10" spans="1:13" x14ac:dyDescent="0.25">
      <c r="B10" s="239" t="s">
        <v>10</v>
      </c>
      <c r="C10" s="206" t="s">
        <v>66</v>
      </c>
      <c r="D10" s="206"/>
      <c r="E10" s="14"/>
      <c r="F10" s="14"/>
      <c r="G10" s="14"/>
      <c r="H10" s="14"/>
      <c r="I10" s="14"/>
      <c r="J10" s="14"/>
      <c r="K10" s="14"/>
      <c r="L10" s="14"/>
    </row>
    <row r="11" spans="1:13" ht="19.5" customHeight="1" x14ac:dyDescent="0.25">
      <c r="B11" s="239" t="s">
        <v>31</v>
      </c>
      <c r="C11" s="206" t="s">
        <v>52</v>
      </c>
      <c r="D11" s="206"/>
      <c r="E11" s="15"/>
      <c r="F11" s="15"/>
      <c r="G11" s="15"/>
      <c r="H11" s="15"/>
      <c r="I11" s="15"/>
      <c r="J11" s="15"/>
      <c r="K11" s="15"/>
      <c r="L11" s="15"/>
    </row>
    <row r="12" spans="1:13" x14ac:dyDescent="0.25">
      <c r="B12" s="239" t="s">
        <v>45</v>
      </c>
      <c r="C12" s="206" t="s">
        <v>53</v>
      </c>
      <c r="D12" s="206"/>
      <c r="E12" s="15"/>
      <c r="F12" s="15"/>
      <c r="G12" s="15"/>
      <c r="H12" s="15"/>
      <c r="I12" s="15"/>
      <c r="J12" s="15"/>
      <c r="K12" s="15"/>
      <c r="L12" s="15"/>
    </row>
    <row r="13" spans="1:13" x14ac:dyDescent="0.25">
      <c r="B13" s="239" t="s">
        <v>57</v>
      </c>
      <c r="C13" s="206" t="s">
        <v>54</v>
      </c>
      <c r="D13" s="206"/>
      <c r="E13" s="15"/>
      <c r="F13" s="15"/>
      <c r="G13" s="15"/>
      <c r="H13" s="15"/>
      <c r="I13" s="15"/>
      <c r="J13" s="15"/>
      <c r="K13" s="15"/>
      <c r="L13" s="15"/>
    </row>
    <row r="14" spans="1:13" x14ac:dyDescent="0.25">
      <c r="B14" s="239" t="s">
        <v>58</v>
      </c>
      <c r="C14" s="206" t="s">
        <v>55</v>
      </c>
      <c r="D14" s="206"/>
      <c r="E14" s="14"/>
      <c r="F14" s="14"/>
      <c r="G14" s="14"/>
      <c r="H14" s="14"/>
      <c r="I14" s="14"/>
      <c r="J14" s="14"/>
      <c r="K14" s="14"/>
      <c r="L14" s="14"/>
    </row>
    <row r="15" spans="1:13" x14ac:dyDescent="0.25">
      <c r="B15" s="239" t="s">
        <v>59</v>
      </c>
      <c r="C15" s="206" t="s">
        <v>69</v>
      </c>
      <c r="D15" s="206"/>
    </row>
    <row r="16" spans="1:13" x14ac:dyDescent="0.25">
      <c r="B16" s="239" t="s">
        <v>60</v>
      </c>
      <c r="C16" s="206" t="s">
        <v>56</v>
      </c>
      <c r="D16" s="206"/>
    </row>
    <row r="17" spans="2:4" x14ac:dyDescent="0.25">
      <c r="B17" s="239" t="s">
        <v>61</v>
      </c>
      <c r="C17" s="206" t="s">
        <v>67</v>
      </c>
      <c r="D17" s="206"/>
    </row>
    <row r="18" spans="2:4" x14ac:dyDescent="0.25">
      <c r="B18" s="239" t="s">
        <v>62</v>
      </c>
      <c r="C18" s="206" t="s">
        <v>68</v>
      </c>
      <c r="D18" s="206"/>
    </row>
    <row r="19" spans="2:4" ht="42" customHeight="1" x14ac:dyDescent="0.25">
      <c r="B19" s="240" t="s">
        <v>152</v>
      </c>
      <c r="C19" s="240"/>
      <c r="D19" s="240"/>
    </row>
    <row r="20" spans="2:4" ht="30.75" customHeight="1" x14ac:dyDescent="0.25">
      <c r="B20" s="241" t="s">
        <v>148</v>
      </c>
      <c r="C20" s="242" t="s">
        <v>115</v>
      </c>
      <c r="D20" s="242" t="s">
        <v>131</v>
      </c>
    </row>
    <row r="21" spans="2:4" x14ac:dyDescent="0.25">
      <c r="B21" s="243">
        <v>237</v>
      </c>
      <c r="C21" s="84">
        <v>1</v>
      </c>
      <c r="D21" s="244" t="s">
        <v>149</v>
      </c>
    </row>
    <row r="22" spans="2:4" x14ac:dyDescent="0.25">
      <c r="B22" s="243">
        <v>248</v>
      </c>
      <c r="C22" s="84">
        <v>2</v>
      </c>
      <c r="D22" s="244" t="s">
        <v>150</v>
      </c>
    </row>
    <row r="23" spans="2:4" x14ac:dyDescent="0.25">
      <c r="B23" s="243">
        <v>250</v>
      </c>
      <c r="C23" s="84">
        <v>3</v>
      </c>
      <c r="D23" s="244" t="s">
        <v>151</v>
      </c>
    </row>
    <row r="25" spans="2:4" ht="37.5" customHeight="1" x14ac:dyDescent="0.25">
      <c r="B25" s="240" t="s">
        <v>245</v>
      </c>
      <c r="C25" s="240"/>
      <c r="D25" s="240"/>
    </row>
    <row r="26" spans="2:4" ht="19.5" x14ac:dyDescent="0.25">
      <c r="B26" s="241" t="s">
        <v>148</v>
      </c>
      <c r="C26" s="242" t="s">
        <v>115</v>
      </c>
      <c r="D26" s="242" t="s">
        <v>131</v>
      </c>
    </row>
    <row r="27" spans="2:4" x14ac:dyDescent="0.25">
      <c r="B27" s="243" t="s">
        <v>157</v>
      </c>
      <c r="C27" s="84">
        <v>1</v>
      </c>
      <c r="D27" s="244" t="s">
        <v>246</v>
      </c>
    </row>
    <row r="28" spans="2:4" x14ac:dyDescent="0.25">
      <c r="B28" s="243" t="s">
        <v>157</v>
      </c>
      <c r="C28" s="84">
        <v>2</v>
      </c>
      <c r="D28" s="244" t="s">
        <v>247</v>
      </c>
    </row>
    <row r="29" spans="2:4" ht="42.75" customHeight="1" x14ac:dyDescent="0.25">
      <c r="B29" s="240" t="s">
        <v>251</v>
      </c>
      <c r="C29" s="240"/>
      <c r="D29" s="240"/>
    </row>
    <row r="30" spans="2:4" ht="19.5" x14ac:dyDescent="0.25">
      <c r="B30" s="241" t="s">
        <v>148</v>
      </c>
      <c r="C30" s="242" t="s">
        <v>115</v>
      </c>
      <c r="D30" s="242" t="s">
        <v>131</v>
      </c>
    </row>
    <row r="31" spans="2:4" x14ac:dyDescent="0.25">
      <c r="B31" s="243" t="s">
        <v>157</v>
      </c>
      <c r="C31" s="84">
        <v>1</v>
      </c>
      <c r="D31" s="244" t="s">
        <v>252</v>
      </c>
    </row>
    <row r="32" spans="2:4" x14ac:dyDescent="0.25">
      <c r="B32" s="243" t="s">
        <v>157</v>
      </c>
      <c r="C32" s="84">
        <v>2</v>
      </c>
      <c r="D32" s="244" t="s">
        <v>253</v>
      </c>
    </row>
    <row r="33" spans="2:4" x14ac:dyDescent="0.25">
      <c r="B33" s="243" t="s">
        <v>157</v>
      </c>
      <c r="C33" s="84">
        <v>3</v>
      </c>
      <c r="D33" s="244" t="s">
        <v>254</v>
      </c>
    </row>
    <row r="34" spans="2:4" x14ac:dyDescent="0.25">
      <c r="B34" s="243" t="s">
        <v>157</v>
      </c>
      <c r="C34" s="84">
        <v>4</v>
      </c>
      <c r="D34" s="244" t="s">
        <v>255</v>
      </c>
    </row>
    <row r="35" spans="2:4" x14ac:dyDescent="0.25">
      <c r="B35" s="243" t="s">
        <v>157</v>
      </c>
      <c r="C35" s="84">
        <v>5</v>
      </c>
      <c r="D35" s="244" t="s">
        <v>256</v>
      </c>
    </row>
    <row r="36" spans="2:4" x14ac:dyDescent="0.25">
      <c r="B36" s="243" t="s">
        <v>157</v>
      </c>
      <c r="C36" s="84">
        <v>6</v>
      </c>
      <c r="D36" s="244" t="s">
        <v>257</v>
      </c>
    </row>
    <row r="37" spans="2:4" x14ac:dyDescent="0.25">
      <c r="B37" s="243" t="s">
        <v>157</v>
      </c>
      <c r="C37" s="84">
        <v>7</v>
      </c>
      <c r="D37" s="244" t="s">
        <v>258</v>
      </c>
    </row>
    <row r="38" spans="2:4" x14ac:dyDescent="0.25">
      <c r="B38" s="243" t="s">
        <v>157</v>
      </c>
      <c r="C38" s="84">
        <v>8</v>
      </c>
      <c r="D38" s="244" t="s">
        <v>259</v>
      </c>
    </row>
    <row r="39" spans="2:4" x14ac:dyDescent="0.25">
      <c r="B39" s="243" t="s">
        <v>157</v>
      </c>
      <c r="C39" s="84">
        <v>9</v>
      </c>
      <c r="D39" s="244" t="s">
        <v>260</v>
      </c>
    </row>
    <row r="40" spans="2:4" x14ac:dyDescent="0.25">
      <c r="B40" s="243" t="s">
        <v>157</v>
      </c>
      <c r="C40" s="84">
        <v>10</v>
      </c>
      <c r="D40" s="244" t="s">
        <v>261</v>
      </c>
    </row>
    <row r="41" spans="2:4" x14ac:dyDescent="0.25">
      <c r="B41" s="243" t="s">
        <v>157</v>
      </c>
      <c r="C41" s="84">
        <v>11</v>
      </c>
      <c r="D41" s="244" t="s">
        <v>262</v>
      </c>
    </row>
    <row r="42" spans="2:4" x14ac:dyDescent="0.25">
      <c r="B42" s="243" t="s">
        <v>157</v>
      </c>
      <c r="C42" s="84">
        <v>12</v>
      </c>
      <c r="D42" s="244" t="s">
        <v>263</v>
      </c>
    </row>
    <row r="43" spans="2:4" x14ac:dyDescent="0.25">
      <c r="B43" s="243" t="s">
        <v>157</v>
      </c>
      <c r="C43" s="84">
        <v>13</v>
      </c>
      <c r="D43" s="244" t="s">
        <v>264</v>
      </c>
    </row>
    <row r="44" spans="2:4" x14ac:dyDescent="0.25">
      <c r="B44" s="243" t="s">
        <v>157</v>
      </c>
      <c r="C44" s="84">
        <v>14</v>
      </c>
      <c r="D44" s="244" t="s">
        <v>265</v>
      </c>
    </row>
    <row r="45" spans="2:4" x14ac:dyDescent="0.25">
      <c r="B45" s="243" t="s">
        <v>157</v>
      </c>
      <c r="C45" s="84">
        <v>15</v>
      </c>
      <c r="D45" s="244" t="s">
        <v>266</v>
      </c>
    </row>
    <row r="46" spans="2:4" x14ac:dyDescent="0.25">
      <c r="B46" s="243" t="s">
        <v>157</v>
      </c>
      <c r="C46" s="84">
        <v>16</v>
      </c>
      <c r="D46" s="244" t="s">
        <v>267</v>
      </c>
    </row>
    <row r="47" spans="2:4" x14ac:dyDescent="0.25">
      <c r="B47" s="243" t="s">
        <v>157</v>
      </c>
      <c r="C47" s="84">
        <v>17</v>
      </c>
      <c r="D47" s="244" t="s">
        <v>268</v>
      </c>
    </row>
    <row r="48" spans="2:4" x14ac:dyDescent="0.25">
      <c r="B48" s="243" t="s">
        <v>157</v>
      </c>
      <c r="C48" s="84">
        <v>18</v>
      </c>
      <c r="D48" s="244" t="s">
        <v>269</v>
      </c>
    </row>
    <row r="49" spans="2:4" x14ac:dyDescent="0.25">
      <c r="B49" s="243" t="s">
        <v>157</v>
      </c>
      <c r="C49" s="84">
        <v>19</v>
      </c>
      <c r="D49" s="244" t="s">
        <v>270</v>
      </c>
    </row>
    <row r="50" spans="2:4" x14ac:dyDescent="0.25">
      <c r="B50" s="243" t="s">
        <v>157</v>
      </c>
      <c r="C50" s="84">
        <v>20</v>
      </c>
      <c r="D50" s="244" t="s">
        <v>271</v>
      </c>
    </row>
    <row r="51" spans="2:4" x14ac:dyDescent="0.25">
      <c r="B51" s="243" t="s">
        <v>157</v>
      </c>
      <c r="C51" s="84">
        <v>21</v>
      </c>
      <c r="D51" s="244" t="s">
        <v>272</v>
      </c>
    </row>
    <row r="52" spans="2:4" x14ac:dyDescent="0.25">
      <c r="B52" s="243" t="s">
        <v>157</v>
      </c>
      <c r="C52" s="84">
        <v>22</v>
      </c>
      <c r="D52" s="244" t="s">
        <v>273</v>
      </c>
    </row>
    <row r="54" spans="2:4" ht="12.75" customHeight="1" x14ac:dyDescent="0.25">
      <c r="B54" s="237" t="s">
        <v>325</v>
      </c>
    </row>
    <row r="56" spans="2:4" ht="27" customHeight="1" x14ac:dyDescent="0.25">
      <c r="B56" s="241" t="s">
        <v>148</v>
      </c>
      <c r="C56" s="242" t="s">
        <v>115</v>
      </c>
      <c r="D56" s="242" t="s">
        <v>131</v>
      </c>
    </row>
    <row r="57" spans="2:4" x14ac:dyDescent="0.25">
      <c r="B57" s="243" t="s">
        <v>157</v>
      </c>
      <c r="C57" s="84">
        <v>1</v>
      </c>
      <c r="D57" s="244" t="s">
        <v>326</v>
      </c>
    </row>
    <row r="58" spans="2:4" x14ac:dyDescent="0.25">
      <c r="B58" s="243" t="s">
        <v>157</v>
      </c>
      <c r="C58" s="84">
        <v>2</v>
      </c>
      <c r="D58" s="244" t="s">
        <v>327</v>
      </c>
    </row>
    <row r="59" spans="2:4" x14ac:dyDescent="0.25">
      <c r="B59" s="243" t="s">
        <v>157</v>
      </c>
      <c r="C59" s="84">
        <v>3</v>
      </c>
      <c r="D59" s="244" t="s">
        <v>328</v>
      </c>
    </row>
    <row r="60" spans="2:4" x14ac:dyDescent="0.25">
      <c r="B60" s="243" t="s">
        <v>157</v>
      </c>
      <c r="C60" s="84">
        <v>4</v>
      </c>
      <c r="D60" s="244" t="s">
        <v>329</v>
      </c>
    </row>
    <row r="61" spans="2:4" x14ac:dyDescent="0.25">
      <c r="B61" s="243" t="s">
        <v>157</v>
      </c>
      <c r="C61" s="84">
        <v>5</v>
      </c>
      <c r="D61" s="244" t="s">
        <v>330</v>
      </c>
    </row>
    <row r="63" spans="2:4" ht="18" customHeight="1" x14ac:dyDescent="0.25">
      <c r="B63" s="240" t="s">
        <v>345</v>
      </c>
      <c r="C63" s="240"/>
      <c r="D63" s="240"/>
    </row>
    <row r="64" spans="2:4" x14ac:dyDescent="0.25">
      <c r="B64" s="241" t="s">
        <v>367</v>
      </c>
      <c r="C64" s="242" t="s">
        <v>115</v>
      </c>
      <c r="D64" s="242" t="s">
        <v>131</v>
      </c>
    </row>
    <row r="65" spans="2:6" x14ac:dyDescent="0.25">
      <c r="B65" s="245">
        <v>247686569</v>
      </c>
      <c r="C65" s="84">
        <v>15</v>
      </c>
      <c r="D65" s="246" t="s">
        <v>359</v>
      </c>
    </row>
    <row r="66" spans="2:6" x14ac:dyDescent="0.25">
      <c r="B66" s="245">
        <v>247686644</v>
      </c>
      <c r="C66" s="84">
        <v>18</v>
      </c>
      <c r="D66" s="246" t="s">
        <v>362</v>
      </c>
    </row>
    <row r="67" spans="2:6" x14ac:dyDescent="0.25">
      <c r="B67" s="245">
        <v>247686427</v>
      </c>
      <c r="C67" s="84">
        <v>21</v>
      </c>
      <c r="D67" s="246" t="s">
        <v>365</v>
      </c>
    </row>
    <row r="69" spans="2:6" ht="12.75" customHeight="1" x14ac:dyDescent="0.25">
      <c r="B69" s="237" t="s">
        <v>346</v>
      </c>
    </row>
    <row r="71" spans="2:6" ht="27" customHeight="1" x14ac:dyDescent="0.25">
      <c r="B71" s="241" t="s">
        <v>148</v>
      </c>
      <c r="C71" s="242" t="s">
        <v>115</v>
      </c>
      <c r="D71" s="242" t="s">
        <v>131</v>
      </c>
    </row>
    <row r="72" spans="2:6" x14ac:dyDescent="0.25">
      <c r="B72" s="243" t="s">
        <v>157</v>
      </c>
      <c r="C72" s="84">
        <v>1</v>
      </c>
      <c r="D72" s="247" t="s">
        <v>519</v>
      </c>
      <c r="F72" s="247"/>
    </row>
    <row r="73" spans="2:6" x14ac:dyDescent="0.25">
      <c r="B73" s="243" t="s">
        <v>157</v>
      </c>
      <c r="C73" s="84">
        <v>2</v>
      </c>
      <c r="D73" s="246" t="s">
        <v>518</v>
      </c>
    </row>
    <row r="75" spans="2:6" x14ac:dyDescent="0.25">
      <c r="B75" s="240" t="s">
        <v>469</v>
      </c>
      <c r="C75" s="240"/>
      <c r="D75" s="240"/>
    </row>
    <row r="76" spans="2:6" ht="19.5" x14ac:dyDescent="0.25">
      <c r="B76" s="241" t="s">
        <v>148</v>
      </c>
      <c r="C76" s="242" t="s">
        <v>115</v>
      </c>
      <c r="D76" s="242" t="s">
        <v>131</v>
      </c>
    </row>
    <row r="77" spans="2:6" x14ac:dyDescent="0.25">
      <c r="B77" s="243" t="s">
        <v>157</v>
      </c>
      <c r="C77" s="84">
        <v>1</v>
      </c>
      <c r="D77" s="246" t="s">
        <v>470</v>
      </c>
    </row>
    <row r="79" spans="2:6" x14ac:dyDescent="0.25">
      <c r="B79" s="240" t="s">
        <v>526</v>
      </c>
      <c r="C79" s="240"/>
      <c r="D79" s="240"/>
    </row>
    <row r="80" spans="2:6" x14ac:dyDescent="0.25">
      <c r="B80" s="241" t="s">
        <v>367</v>
      </c>
      <c r="C80" s="242" t="s">
        <v>115</v>
      </c>
      <c r="D80" s="242" t="s">
        <v>131</v>
      </c>
    </row>
    <row r="81" spans="2:4" x14ac:dyDescent="0.25">
      <c r="B81" s="245">
        <v>247686380</v>
      </c>
      <c r="C81" s="84">
        <v>1</v>
      </c>
      <c r="D81" s="246" t="s">
        <v>347</v>
      </c>
    </row>
    <row r="82" spans="2:4" x14ac:dyDescent="0.25">
      <c r="B82" s="245">
        <v>247686426</v>
      </c>
      <c r="C82" s="84">
        <v>2</v>
      </c>
      <c r="D82" s="246" t="s">
        <v>348</v>
      </c>
    </row>
    <row r="83" spans="2:4" x14ac:dyDescent="0.25">
      <c r="B83" s="245">
        <v>247686471</v>
      </c>
      <c r="C83" s="84">
        <v>3</v>
      </c>
      <c r="D83" s="246" t="s">
        <v>349</v>
      </c>
    </row>
    <row r="84" spans="2:4" x14ac:dyDescent="0.25">
      <c r="B84" s="245">
        <v>247686288</v>
      </c>
      <c r="C84" s="84">
        <v>4</v>
      </c>
      <c r="D84" s="246" t="s">
        <v>350</v>
      </c>
    </row>
    <row r="85" spans="2:4" ht="25.5" x14ac:dyDescent="0.25">
      <c r="B85" s="245">
        <v>247686372</v>
      </c>
      <c r="C85" s="84">
        <v>5</v>
      </c>
      <c r="D85" s="246" t="s">
        <v>351</v>
      </c>
    </row>
    <row r="86" spans="2:4" x14ac:dyDescent="0.25">
      <c r="B86" s="245">
        <v>247686356</v>
      </c>
      <c r="C86" s="84">
        <v>6</v>
      </c>
      <c r="D86" s="246" t="s">
        <v>352</v>
      </c>
    </row>
    <row r="87" spans="2:4" x14ac:dyDescent="0.25">
      <c r="B87" s="245">
        <v>247686611</v>
      </c>
      <c r="C87" s="84">
        <v>7</v>
      </c>
      <c r="D87" s="246" t="s">
        <v>353</v>
      </c>
    </row>
    <row r="88" spans="2:4" x14ac:dyDescent="0.25">
      <c r="B88" s="245">
        <v>247686317</v>
      </c>
      <c r="C88" s="84">
        <v>8</v>
      </c>
      <c r="D88" s="246" t="s">
        <v>354</v>
      </c>
    </row>
    <row r="89" spans="2:4" x14ac:dyDescent="0.25">
      <c r="B89" s="245">
        <v>247686579</v>
      </c>
      <c r="C89" s="84">
        <v>9</v>
      </c>
      <c r="D89" s="246" t="s">
        <v>355</v>
      </c>
    </row>
    <row r="90" spans="2:4" x14ac:dyDescent="0.25">
      <c r="B90" s="245">
        <v>247686342</v>
      </c>
      <c r="C90" s="84">
        <v>10</v>
      </c>
      <c r="D90" s="246" t="s">
        <v>356</v>
      </c>
    </row>
    <row r="91" spans="2:4" x14ac:dyDescent="0.25">
      <c r="B91" s="245">
        <v>1055099555</v>
      </c>
      <c r="C91" s="84">
        <v>11</v>
      </c>
      <c r="D91" s="246" t="s">
        <v>357</v>
      </c>
    </row>
    <row r="92" spans="2:4" x14ac:dyDescent="0.25">
      <c r="B92" s="245">
        <v>247686608</v>
      </c>
      <c r="C92" s="84">
        <v>12</v>
      </c>
      <c r="D92" s="246" t="s">
        <v>368</v>
      </c>
    </row>
    <row r="93" spans="2:4" x14ac:dyDescent="0.25">
      <c r="B93" s="245">
        <v>247686557</v>
      </c>
      <c r="C93" s="84">
        <v>13</v>
      </c>
      <c r="D93" s="246" t="s">
        <v>358</v>
      </c>
    </row>
    <row r="94" spans="2:4" x14ac:dyDescent="0.25">
      <c r="B94" s="245">
        <v>247686449</v>
      </c>
      <c r="C94" s="84">
        <v>14</v>
      </c>
      <c r="D94" s="246" t="s">
        <v>360</v>
      </c>
    </row>
    <row r="95" spans="2:4" x14ac:dyDescent="0.25">
      <c r="B95" s="245">
        <v>247686458</v>
      </c>
      <c r="C95" s="84">
        <v>15</v>
      </c>
      <c r="D95" s="246" t="s">
        <v>361</v>
      </c>
    </row>
    <row r="96" spans="2:4" x14ac:dyDescent="0.25">
      <c r="B96" s="245">
        <v>247686568</v>
      </c>
      <c r="C96" s="84">
        <v>16</v>
      </c>
      <c r="D96" s="246" t="s">
        <v>363</v>
      </c>
    </row>
    <row r="97" spans="2:4" x14ac:dyDescent="0.25">
      <c r="B97" s="245">
        <v>247686388</v>
      </c>
      <c r="C97" s="84">
        <v>17</v>
      </c>
      <c r="D97" s="246" t="s">
        <v>364</v>
      </c>
    </row>
    <row r="98" spans="2:4" x14ac:dyDescent="0.25">
      <c r="B98" s="245">
        <v>247686367</v>
      </c>
      <c r="C98" s="84">
        <v>18</v>
      </c>
      <c r="D98" s="246" t="s">
        <v>366</v>
      </c>
    </row>
  </sheetData>
  <mergeCells count="19">
    <mergeCell ref="B79:D79"/>
    <mergeCell ref="B75:D75"/>
    <mergeCell ref="E14:L14"/>
    <mergeCell ref="B63:D63"/>
    <mergeCell ref="D1:F1"/>
    <mergeCell ref="D2:F2"/>
    <mergeCell ref="D3:F3"/>
    <mergeCell ref="B29:D29"/>
    <mergeCell ref="D4:F4"/>
    <mergeCell ref="E7:L7"/>
    <mergeCell ref="E8:L8"/>
    <mergeCell ref="E9:L9"/>
    <mergeCell ref="E10:L10"/>
    <mergeCell ref="D5:F5"/>
    <mergeCell ref="E11:L11"/>
    <mergeCell ref="B25:D25"/>
    <mergeCell ref="B19:D19"/>
    <mergeCell ref="E12:L12"/>
    <mergeCell ref="E13:L13"/>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2"/>
  <sheetViews>
    <sheetView workbookViewId="0">
      <selection activeCell="E10" sqref="E10"/>
    </sheetView>
  </sheetViews>
  <sheetFormatPr defaultRowHeight="12.75" x14ac:dyDescent="0.2"/>
  <cols>
    <col min="1" max="1" width="0.85546875" style="2" customWidth="1"/>
    <col min="2" max="2" width="6.7109375" style="2" customWidth="1"/>
    <col min="3" max="4" width="26.28515625" style="2" customWidth="1"/>
    <col min="5" max="5" width="27.7109375" style="2" customWidth="1"/>
    <col min="6" max="6" width="20.140625" style="2" customWidth="1"/>
    <col min="7" max="7" width="16.7109375" style="2" customWidth="1"/>
    <col min="8" max="16384" width="9.140625" style="2"/>
  </cols>
  <sheetData>
    <row r="2" spans="1:19" s="35" customFormat="1" ht="15.75" x14ac:dyDescent="0.25">
      <c r="A2" s="115"/>
      <c r="C2" s="116"/>
      <c r="D2" s="234" t="s">
        <v>147</v>
      </c>
      <c r="E2" s="234"/>
      <c r="F2" s="234"/>
      <c r="G2" s="234"/>
      <c r="H2" s="205"/>
      <c r="I2" s="235"/>
      <c r="J2" s="235"/>
      <c r="K2" s="235"/>
      <c r="L2" s="206"/>
      <c r="M2" s="206"/>
      <c r="N2" s="206"/>
    </row>
    <row r="3" spans="1:19" s="35" customFormat="1" ht="15.75" x14ac:dyDescent="0.25">
      <c r="A3" s="115"/>
      <c r="C3" s="116"/>
      <c r="D3" s="234" t="s">
        <v>100</v>
      </c>
      <c r="E3" s="234"/>
      <c r="F3" s="234"/>
      <c r="G3" s="234"/>
      <c r="H3" s="205"/>
      <c r="I3" s="235"/>
      <c r="J3" s="235"/>
      <c r="K3" s="235"/>
      <c r="L3" s="206"/>
      <c r="M3" s="206"/>
      <c r="N3" s="206"/>
    </row>
    <row r="4" spans="1:19" s="35" customFormat="1" ht="15" customHeight="1" x14ac:dyDescent="0.25">
      <c r="A4" s="115"/>
      <c r="C4" s="116"/>
      <c r="D4" s="234" t="s">
        <v>29</v>
      </c>
      <c r="E4" s="234"/>
      <c r="F4" s="234"/>
      <c r="G4" s="234"/>
      <c r="H4" s="205"/>
      <c r="I4" s="235"/>
      <c r="J4" s="235"/>
      <c r="K4" s="235"/>
      <c r="L4" s="206"/>
      <c r="M4" s="206"/>
      <c r="N4" s="206"/>
    </row>
    <row r="5" spans="1:19" s="35" customFormat="1" ht="18" customHeight="1" x14ac:dyDescent="0.25">
      <c r="A5" s="115"/>
      <c r="C5" s="116"/>
      <c r="D5" s="236" t="s">
        <v>210</v>
      </c>
      <c r="E5" s="236"/>
      <c r="F5" s="236"/>
      <c r="G5" s="236"/>
      <c r="H5" s="205"/>
      <c r="I5" s="235"/>
      <c r="J5" s="235"/>
      <c r="K5" s="235"/>
      <c r="L5" s="206"/>
      <c r="M5" s="206"/>
      <c r="N5" s="206"/>
    </row>
    <row r="6" spans="1:19" s="35" customFormat="1" ht="18" customHeight="1" x14ac:dyDescent="0.25">
      <c r="A6" s="115"/>
      <c r="C6" s="116"/>
      <c r="D6" s="248"/>
      <c r="E6" s="248"/>
      <c r="F6" s="248"/>
      <c r="G6" s="248"/>
      <c r="H6" s="205"/>
      <c r="I6" s="235"/>
      <c r="J6" s="235"/>
      <c r="K6" s="235"/>
      <c r="L6" s="206"/>
      <c r="M6" s="206"/>
      <c r="N6" s="206"/>
    </row>
    <row r="7" spans="1:19" s="250" customFormat="1" ht="50.25" customHeight="1" x14ac:dyDescent="0.25">
      <c r="A7" s="249"/>
      <c r="B7" s="39" t="s">
        <v>86</v>
      </c>
      <c r="C7" s="39"/>
      <c r="D7" s="39"/>
      <c r="E7" s="39"/>
      <c r="F7" s="39"/>
      <c r="G7" s="39"/>
      <c r="H7" s="205"/>
      <c r="I7" s="235"/>
      <c r="J7" s="235"/>
      <c r="K7" s="235"/>
      <c r="L7" s="206"/>
      <c r="M7" s="206"/>
      <c r="N7" s="206"/>
      <c r="O7" s="35"/>
      <c r="P7" s="35"/>
      <c r="Q7" s="35"/>
      <c r="R7" s="35"/>
      <c r="S7" s="35"/>
    </row>
    <row r="8" spans="1:19" s="250" customFormat="1" ht="15.75" x14ac:dyDescent="0.25">
      <c r="H8" s="205"/>
      <c r="I8" s="235"/>
      <c r="J8" s="235"/>
      <c r="K8" s="235"/>
      <c r="L8" s="206"/>
      <c r="M8" s="206"/>
      <c r="N8" s="206"/>
      <c r="O8" s="35"/>
      <c r="P8" s="35"/>
      <c r="Q8" s="35"/>
      <c r="R8" s="35"/>
      <c r="S8" s="35"/>
    </row>
    <row r="9" spans="1:19" s="250" customFormat="1" ht="51" x14ac:dyDescent="0.25">
      <c r="B9" s="251" t="s">
        <v>541</v>
      </c>
      <c r="C9" s="251" t="s">
        <v>542</v>
      </c>
      <c r="D9" s="251" t="s">
        <v>543</v>
      </c>
      <c r="E9" s="251" t="s">
        <v>544</v>
      </c>
      <c r="F9" s="251" t="s">
        <v>545</v>
      </c>
      <c r="G9" s="251" t="s">
        <v>546</v>
      </c>
      <c r="H9" s="205"/>
      <c r="I9" s="235"/>
      <c r="J9" s="235"/>
      <c r="K9" s="235"/>
      <c r="L9" s="206"/>
      <c r="M9" s="206"/>
      <c r="N9" s="206"/>
      <c r="O9" s="35"/>
      <c r="P9" s="35"/>
      <c r="Q9" s="35"/>
      <c r="R9" s="35"/>
      <c r="S9" s="35"/>
    </row>
    <row r="10" spans="1:19" s="250" customFormat="1" ht="25.5" x14ac:dyDescent="0.25">
      <c r="B10" s="252">
        <v>1</v>
      </c>
      <c r="C10" s="252" t="s">
        <v>81</v>
      </c>
      <c r="D10" s="253" t="s">
        <v>539</v>
      </c>
      <c r="E10" s="252" t="s">
        <v>82</v>
      </c>
      <c r="F10" s="252" t="s">
        <v>80</v>
      </c>
      <c r="G10" s="254">
        <v>45261</v>
      </c>
      <c r="H10" s="205"/>
      <c r="I10" s="235"/>
      <c r="J10" s="235"/>
      <c r="K10" s="235"/>
      <c r="L10" s="206"/>
      <c r="M10" s="206"/>
      <c r="N10" s="206"/>
      <c r="O10" s="35"/>
      <c r="P10" s="35"/>
      <c r="Q10" s="35"/>
      <c r="R10" s="35"/>
      <c r="S10" s="35"/>
    </row>
    <row r="11" spans="1:19" s="250" customFormat="1" ht="25.5" x14ac:dyDescent="0.25">
      <c r="B11" s="252">
        <v>2</v>
      </c>
      <c r="C11" s="252" t="s">
        <v>529</v>
      </c>
      <c r="D11" s="253" t="s">
        <v>539</v>
      </c>
      <c r="E11" s="252" t="s">
        <v>83</v>
      </c>
      <c r="F11" s="252" t="s">
        <v>80</v>
      </c>
      <c r="G11" s="254">
        <v>45992</v>
      </c>
      <c r="H11" s="205"/>
      <c r="I11" s="235"/>
      <c r="J11" s="235"/>
      <c r="K11" s="235"/>
      <c r="L11" s="206"/>
      <c r="M11" s="206"/>
      <c r="N11" s="206"/>
      <c r="O11" s="35"/>
      <c r="P11" s="35"/>
      <c r="Q11" s="35"/>
      <c r="R11" s="35"/>
      <c r="S11" s="35"/>
    </row>
    <row r="12" spans="1:19" s="250" customFormat="1" ht="25.5" x14ac:dyDescent="0.25">
      <c r="B12" s="252">
        <v>2</v>
      </c>
      <c r="C12" s="252" t="s">
        <v>84</v>
      </c>
      <c r="D12" s="252" t="s">
        <v>79</v>
      </c>
      <c r="E12" s="252" t="s">
        <v>533</v>
      </c>
      <c r="F12" s="252" t="s">
        <v>80</v>
      </c>
      <c r="G12" s="254">
        <v>45061</v>
      </c>
      <c r="H12" s="205"/>
      <c r="I12" s="235"/>
      <c r="J12" s="235"/>
      <c r="K12" s="235"/>
      <c r="L12" s="206"/>
      <c r="M12" s="206"/>
      <c r="N12" s="206"/>
      <c r="O12" s="35"/>
      <c r="P12" s="35"/>
      <c r="Q12" s="35"/>
      <c r="R12" s="35"/>
      <c r="S12" s="35"/>
    </row>
    <row r="13" spans="1:19" s="250" customFormat="1" ht="25.5" x14ac:dyDescent="0.25">
      <c r="B13" s="252">
        <f t="shared" ref="B13:B19" si="0">B12+1</f>
        <v>3</v>
      </c>
      <c r="C13" s="252" t="s">
        <v>84</v>
      </c>
      <c r="D13" s="252" t="s">
        <v>79</v>
      </c>
      <c r="E13" s="252" t="s">
        <v>534</v>
      </c>
      <c r="F13" s="252" t="s">
        <v>80</v>
      </c>
      <c r="G13" s="254">
        <v>45061</v>
      </c>
      <c r="H13" s="205"/>
      <c r="I13" s="235"/>
      <c r="J13" s="235"/>
      <c r="K13" s="235"/>
      <c r="L13" s="206"/>
      <c r="M13" s="206"/>
      <c r="N13" s="206"/>
      <c r="O13" s="35"/>
      <c r="P13" s="35"/>
      <c r="Q13" s="35"/>
      <c r="R13" s="35"/>
      <c r="S13" s="35"/>
    </row>
    <row r="14" spans="1:19" s="250" customFormat="1" ht="25.5" x14ac:dyDescent="0.2">
      <c r="B14" s="252">
        <f t="shared" si="0"/>
        <v>4</v>
      </c>
      <c r="C14" s="252" t="s">
        <v>84</v>
      </c>
      <c r="D14" s="252" t="s">
        <v>79</v>
      </c>
      <c r="E14" s="252" t="s">
        <v>530</v>
      </c>
      <c r="F14" s="252" t="s">
        <v>80</v>
      </c>
      <c r="G14" s="254">
        <v>45061</v>
      </c>
    </row>
    <row r="15" spans="1:19" s="250" customFormat="1" ht="25.5" x14ac:dyDescent="0.2">
      <c r="B15" s="252">
        <f t="shared" si="0"/>
        <v>5</v>
      </c>
      <c r="C15" s="252" t="s">
        <v>84</v>
      </c>
      <c r="D15" s="252" t="s">
        <v>79</v>
      </c>
      <c r="E15" s="252" t="s">
        <v>535</v>
      </c>
      <c r="F15" s="252" t="s">
        <v>80</v>
      </c>
      <c r="G15" s="254">
        <v>45061</v>
      </c>
    </row>
    <row r="16" spans="1:19" s="250" customFormat="1" ht="25.5" x14ac:dyDescent="0.2">
      <c r="B16" s="252">
        <f t="shared" si="0"/>
        <v>6</v>
      </c>
      <c r="C16" s="252" t="s">
        <v>84</v>
      </c>
      <c r="D16" s="252" t="s">
        <v>79</v>
      </c>
      <c r="E16" s="252" t="s">
        <v>531</v>
      </c>
      <c r="F16" s="252" t="s">
        <v>80</v>
      </c>
      <c r="G16" s="254">
        <v>45061</v>
      </c>
    </row>
    <row r="17" spans="2:7" s="250" customFormat="1" ht="25.5" x14ac:dyDescent="0.2">
      <c r="B17" s="252">
        <f t="shared" si="0"/>
        <v>7</v>
      </c>
      <c r="C17" s="252" t="s">
        <v>84</v>
      </c>
      <c r="D17" s="252" t="s">
        <v>79</v>
      </c>
      <c r="E17" s="252" t="s">
        <v>532</v>
      </c>
      <c r="F17" s="252" t="s">
        <v>80</v>
      </c>
      <c r="G17" s="254">
        <v>45061</v>
      </c>
    </row>
    <row r="18" spans="2:7" s="250" customFormat="1" ht="25.5" x14ac:dyDescent="0.2">
      <c r="B18" s="252">
        <f t="shared" si="0"/>
        <v>8</v>
      </c>
      <c r="C18" s="252" t="s">
        <v>84</v>
      </c>
      <c r="D18" s="252" t="s">
        <v>79</v>
      </c>
      <c r="E18" s="252" t="s">
        <v>536</v>
      </c>
      <c r="F18" s="252" t="s">
        <v>80</v>
      </c>
      <c r="G18" s="254">
        <v>45061</v>
      </c>
    </row>
    <row r="19" spans="2:7" s="250" customFormat="1" ht="25.5" x14ac:dyDescent="0.2">
      <c r="B19" s="252">
        <f t="shared" si="0"/>
        <v>9</v>
      </c>
      <c r="C19" s="252" t="s">
        <v>84</v>
      </c>
      <c r="D19" s="252" t="s">
        <v>79</v>
      </c>
      <c r="E19" s="252" t="s">
        <v>537</v>
      </c>
      <c r="F19" s="252" t="s">
        <v>80</v>
      </c>
      <c r="G19" s="254">
        <v>45061</v>
      </c>
    </row>
    <row r="20" spans="2:7" ht="102" x14ac:dyDescent="0.2">
      <c r="B20" s="252">
        <v>10</v>
      </c>
      <c r="C20" s="252" t="s">
        <v>145</v>
      </c>
      <c r="D20" s="252" t="s">
        <v>276</v>
      </c>
      <c r="E20" s="252" t="s">
        <v>275</v>
      </c>
      <c r="F20" s="252" t="s">
        <v>538</v>
      </c>
      <c r="G20" s="254">
        <v>45078</v>
      </c>
    </row>
    <row r="21" spans="2:7" ht="38.25" x14ac:dyDescent="0.2">
      <c r="B21" s="252">
        <v>11</v>
      </c>
      <c r="C21" s="252" t="s">
        <v>529</v>
      </c>
      <c r="D21" s="253" t="s">
        <v>539</v>
      </c>
      <c r="E21" s="255" t="s">
        <v>159</v>
      </c>
      <c r="F21" s="253" t="s">
        <v>80</v>
      </c>
      <c r="G21" s="254">
        <v>45047</v>
      </c>
    </row>
    <row r="22" spans="2:7" ht="33.75" customHeight="1" x14ac:dyDescent="0.2">
      <c r="G22" s="256" t="s">
        <v>160</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Макарова А.А.</cp:lastModifiedBy>
  <cp:lastPrinted>2022-12-22T13:09:41Z</cp:lastPrinted>
  <dcterms:created xsi:type="dcterms:W3CDTF">1996-10-08T23:32:33Z</dcterms:created>
  <dcterms:modified xsi:type="dcterms:W3CDTF">2022-12-28T06:46:48Z</dcterms:modified>
</cp:coreProperties>
</file>